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pivotTables/pivotTable4.xml" ContentType="application/vnd.openxmlformats-officedocument.spreadsheetml.pivotTable+xml"/>
  <Override PartName="/xl/pivotTables/pivotTable3.xml" ContentType="application/vnd.openxmlformats-officedocument.spreadsheetml.pivotTable+xml"/>
  <Override PartName="/xl/pivotTables/pivotTable2.xml" ContentType="application/vnd.openxmlformats-officedocument.spreadsheetml.pivotTable+xml"/>
  <Override PartName="/xl/worksheets/sheet2.xml" ContentType="application/vnd.openxmlformats-officedocument.spreadsheetml.worksheet+xml"/>
  <Override PartName="/xl/pivotTables/pivotTable1.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harts/style2.xml" ContentType="application/vnd.ms-office.chartstyle+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worksheets/sheet1.xml" ContentType="application/vnd.openxmlformats-officedocument.spreadsheetml.worksheet+xml"/>
  <Override PartName="/xl/worksheets/sheet3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3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drawings/drawing2.xml" ContentType="application/vnd.openxmlformats-officedocument.drawing+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8.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xl/comments1.xml" ContentType="application/vnd.openxmlformats-officedocument.spreadsheetml.comments+xml"/>
  <Override PartName="/xl/comments2.xml" ContentType="application/vnd.openxmlformats-officedocument.spreadsheetml.comment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pivotCache/pivotCacheDefinition3.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4.xml" ContentType="application/vnd.openxmlformats-officedocument.spreadsheetml.pivotCacheDefinition+xml"/>
  <Override PartName="/xl/calcChain.xml" ContentType="application/vnd.openxmlformats-officedocument.spreadsheetml.calcChain+xml"/>
  <Override PartName="/xl/pivotCache/pivotCacheRecords3.xml" ContentType="application/vnd.openxmlformats-officedocument.spreadsheetml.pivotCacheRecords+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layala\OneDrive - INSTITUTO NACIONAL DE SALUD\CUARENTENA OAP\EVIDENCIAS POA II TRIMESTRE\"/>
    </mc:Choice>
  </mc:AlternateContent>
  <bookViews>
    <workbookView xWindow="0" yWindow="0" windowWidth="19200" windowHeight="6680" tabRatio="815" firstSheet="2" activeTab="2"/>
  </bookViews>
  <sheets>
    <sheet name="Programas Presupuestales" sheetId="63" state="hidden" r:id="rId1"/>
    <sheet name="1. Principales Metas" sheetId="1" state="hidden" r:id="rId2"/>
    <sheet name="2. Ingresos" sheetId="2" r:id="rId3"/>
    <sheet name="2.1 Ingresos supuestos" sheetId="31" r:id="rId4"/>
    <sheet name="2.2 Tendencia Ingresos" sheetId="3" r:id="rId5"/>
    <sheet name="3. MGMP Sector" sheetId="4" r:id="rId6"/>
    <sheet name="3. Vig. Futuras" sheetId="5" r:id="rId7"/>
    <sheet name="3.1 V.F. Gráfica" sheetId="13" r:id="rId8"/>
    <sheet name="4. MGMP FTO. Sector" sheetId="7" r:id="rId9"/>
    <sheet name="4.1 MGMP FTO. Entidad" sheetId="6" r:id="rId10"/>
    <sheet name="4.2 MGMP FTO. Entidad" sheetId="28" r:id="rId11"/>
    <sheet name="5. Inversión" sheetId="9" r:id="rId12"/>
    <sheet name="5.1 Inversión Prog." sheetId="10" r:id="rId13"/>
    <sheet name="5.2 Inversión Prog." sheetId="29" r:id="rId14"/>
    <sheet name="6.1 Acuerdo de Paz FTO." sheetId="48" state="hidden" r:id="rId15"/>
    <sheet name="6.1 Acuerdo de Paz Inversión" sheetId="49" state="hidden" r:id="rId16"/>
    <sheet name="6.2 Víctimas- Desplazados FUNC." sheetId="51" state="hidden" r:id="rId17"/>
    <sheet name="6.2 Víctimas- Desplazados INV." sheetId="50" state="hidden" r:id="rId18"/>
    <sheet name="6.3 Equidad Mujer Func." sheetId="46" state="hidden" r:id="rId19"/>
    <sheet name="6.3 Equidad Mujer Inv." sheetId="47" state="hidden" r:id="rId20"/>
    <sheet name="6.4 Indígenas_Func." sheetId="53" state="hidden" r:id="rId21"/>
    <sheet name="6.4 Indígenas_Inv." sheetId="54" state="hidden" r:id="rId22"/>
    <sheet name="6.4 Anexo_PND indígenas MPC" sheetId="59" state="hidden" r:id="rId23"/>
    <sheet name="6.4 Anexo_ indigenas CRIC" sheetId="60" state="hidden" r:id="rId24"/>
    <sheet name="6.5 NARP_Func." sheetId="55" state="hidden" r:id="rId25"/>
    <sheet name="6.5 NARP_Inv." sheetId="56" state="hidden" r:id="rId26"/>
    <sheet name="6.5 Anexo_PND NARP" sheetId="61" state="hidden" r:id="rId27"/>
    <sheet name="6.6 Rrom_Func." sheetId="57" state="hidden" r:id="rId28"/>
    <sheet name="6.6 Rrom_Inv." sheetId="58" state="hidden" r:id="rId29"/>
    <sheet name="6.6 Anexo_PND Rrom" sheetId="62" state="hidden" r:id="rId30"/>
    <sheet name="listas" sheetId="52" state="hidden" r:id="rId31"/>
  </sheets>
  <externalReferences>
    <externalReference r:id="rId32"/>
  </externalReferences>
  <definedNames>
    <definedName name="Tipo_Hito">[1]Listas!$A$2:$A$1048576</definedName>
  </definedNames>
  <calcPr calcId="152511"/>
  <pivotCaches>
    <pivotCache cacheId="4" r:id="rId33"/>
    <pivotCache cacheId="5" r:id="rId34"/>
    <pivotCache cacheId="6" r:id="rId35"/>
    <pivotCache cacheId="7" r:id="rId3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9" l="1"/>
  <c r="F13" i="9"/>
  <c r="G13" i="9"/>
  <c r="H13" i="9"/>
  <c r="I13" i="9"/>
  <c r="J13" i="9"/>
  <c r="K13" i="9"/>
  <c r="L13" i="9"/>
  <c r="M13" i="9"/>
  <c r="A16" i="9"/>
  <c r="F17" i="9"/>
  <c r="G17" i="9"/>
  <c r="H17" i="9"/>
  <c r="I17" i="9"/>
  <c r="J17" i="9"/>
  <c r="K17" i="9"/>
  <c r="L17" i="9"/>
  <c r="M17" i="9"/>
  <c r="A19" i="9"/>
  <c r="F20" i="9"/>
  <c r="G20" i="9"/>
  <c r="H20" i="9"/>
  <c r="I20" i="9"/>
  <c r="J20" i="9"/>
  <c r="K20" i="9"/>
  <c r="L20" i="9"/>
  <c r="M20" i="9"/>
  <c r="A22" i="9"/>
  <c r="F23" i="9"/>
  <c r="G23" i="9"/>
  <c r="H23" i="9"/>
  <c r="I23" i="9"/>
  <c r="J23" i="9"/>
  <c r="K23" i="9"/>
  <c r="L23" i="9"/>
  <c r="M23" i="9"/>
  <c r="E14" i="10" l="1"/>
  <c r="F14" i="10" s="1"/>
  <c r="G14" i="10" s="1"/>
  <c r="E15" i="10"/>
  <c r="F15" i="10" s="1"/>
  <c r="G15" i="10" s="1"/>
  <c r="F13" i="10"/>
  <c r="G13" i="10"/>
  <c r="E13" i="10"/>
  <c r="E9" i="10"/>
  <c r="F9" i="10" s="1"/>
  <c r="G9" i="10" s="1"/>
  <c r="E10" i="10"/>
  <c r="F10" i="10" s="1"/>
  <c r="G10" i="10" s="1"/>
  <c r="E11" i="10"/>
  <c r="F11" i="10" s="1"/>
  <c r="G11" i="10" s="1"/>
  <c r="F8" i="10"/>
  <c r="G8" i="10" s="1"/>
  <c r="E8" i="10"/>
  <c r="D50" i="10"/>
  <c r="D51" i="10"/>
  <c r="D49" i="10"/>
  <c r="D52" i="10" s="1"/>
  <c r="D38" i="10"/>
  <c r="D39" i="10"/>
  <c r="D40" i="10"/>
  <c r="D41" i="10"/>
  <c r="D45" i="10" s="1"/>
  <c r="D42" i="10"/>
  <c r="D43" i="10"/>
  <c r="D44" i="10"/>
  <c r="D37" i="10"/>
  <c r="C54" i="10"/>
  <c r="C45" i="10"/>
  <c r="C52" i="10"/>
  <c r="B52" i="10"/>
  <c r="B45" i="10"/>
  <c r="I7" i="9"/>
  <c r="K7" i="9" s="1"/>
  <c r="M7" i="9" s="1"/>
  <c r="H7" i="9"/>
  <c r="J7" i="9" s="1"/>
  <c r="L7" i="9" s="1"/>
  <c r="N8" i="6"/>
  <c r="N9" i="6"/>
  <c r="N10" i="6"/>
  <c r="N11" i="6"/>
  <c r="N12" i="6"/>
  <c r="N13" i="6"/>
  <c r="N14" i="6"/>
  <c r="N7" i="6"/>
  <c r="I14" i="6"/>
  <c r="L13" i="6"/>
  <c r="K13" i="6"/>
  <c r="J13" i="6"/>
  <c r="I13" i="6"/>
  <c r="L12" i="6"/>
  <c r="K12" i="6"/>
  <c r="J12" i="6"/>
  <c r="I12" i="6"/>
  <c r="L11" i="6"/>
  <c r="K11" i="6"/>
  <c r="J11" i="6"/>
  <c r="I11" i="6"/>
  <c r="L10" i="6"/>
  <c r="K10" i="6"/>
  <c r="J10" i="6"/>
  <c r="I10" i="6"/>
  <c r="I9" i="6"/>
  <c r="I8" i="6"/>
  <c r="I7" i="6"/>
  <c r="G9" i="4"/>
  <c r="H9" i="4" s="1"/>
  <c r="L9" i="4" s="1"/>
  <c r="F9" i="4"/>
  <c r="J9" i="4" s="1"/>
  <c r="I9" i="4"/>
  <c r="K9" i="4"/>
  <c r="I11" i="4"/>
  <c r="J11" i="4"/>
  <c r="K11" i="4"/>
  <c r="L11" i="4"/>
  <c r="I8" i="4"/>
  <c r="F8" i="4"/>
  <c r="F10" i="4" s="1"/>
  <c r="F12" i="4" s="1"/>
  <c r="D54" i="10" l="1"/>
  <c r="J8" i="4"/>
  <c r="E6" i="6" l="1"/>
  <c r="I6" i="6" s="1"/>
  <c r="D6" i="6"/>
  <c r="C6" i="6"/>
  <c r="G14" i="6"/>
  <c r="F14" i="6"/>
  <c r="J14" i="6" s="1"/>
  <c r="F9" i="6"/>
  <c r="F8" i="6"/>
  <c r="J8" i="6" s="1"/>
  <c r="F7" i="6"/>
  <c r="J7" i="6" s="1"/>
  <c r="J14" i="7"/>
  <c r="I14" i="7"/>
  <c r="I9" i="7"/>
  <c r="I8" i="7"/>
  <c r="J7" i="7"/>
  <c r="I7" i="7"/>
  <c r="C15" i="7"/>
  <c r="D15" i="7"/>
  <c r="F14" i="7"/>
  <c r="G14" i="7" s="1"/>
  <c r="F9" i="7"/>
  <c r="G9" i="7" s="1"/>
  <c r="F8" i="7"/>
  <c r="G8" i="7" s="1"/>
  <c r="F7" i="7"/>
  <c r="E15" i="7"/>
  <c r="I15" i="7" s="1"/>
  <c r="G8" i="4"/>
  <c r="C38" i="2"/>
  <c r="B38" i="2"/>
  <c r="G38" i="2"/>
  <c r="D14" i="31"/>
  <c r="E12" i="31"/>
  <c r="F12" i="31" s="1"/>
  <c r="G12" i="31" s="1"/>
  <c r="E11" i="31"/>
  <c r="F11" i="31"/>
  <c r="G11" i="31" s="1"/>
  <c r="C14" i="31"/>
  <c r="E9" i="31"/>
  <c r="F9" i="31" s="1"/>
  <c r="G9" i="31" s="1"/>
  <c r="E7" i="31"/>
  <c r="F7" i="31" s="1"/>
  <c r="G7" i="31" s="1"/>
  <c r="E10" i="31"/>
  <c r="F10" i="31" s="1"/>
  <c r="G10" i="31" s="1"/>
  <c r="E8" i="31"/>
  <c r="F8" i="31" s="1"/>
  <c r="G8" i="31" s="1"/>
  <c r="E6" i="31"/>
  <c r="F6" i="31" s="1"/>
  <c r="G6" i="31" s="1"/>
  <c r="J19" i="2"/>
  <c r="I19" i="2"/>
  <c r="H19" i="2"/>
  <c r="G19" i="2"/>
  <c r="G15" i="2"/>
  <c r="J8" i="7" l="1"/>
  <c r="F15" i="7"/>
  <c r="J15" i="7" s="1"/>
  <c r="H8" i="4"/>
  <c r="H10" i="4" s="1"/>
  <c r="G10" i="4"/>
  <c r="L8" i="4"/>
  <c r="K8" i="4"/>
  <c r="G9" i="6"/>
  <c r="K9" i="6" s="1"/>
  <c r="J9" i="6"/>
  <c r="H14" i="6"/>
  <c r="L14" i="6" s="1"/>
  <c r="K14" i="6"/>
  <c r="K14" i="7"/>
  <c r="H14" i="7"/>
  <c r="L14" i="7" s="1"/>
  <c r="H8" i="7"/>
  <c r="L8" i="7" s="1"/>
  <c r="K8" i="7"/>
  <c r="H9" i="7"/>
  <c r="L9" i="7" s="1"/>
  <c r="K9" i="7"/>
  <c r="J9" i="7"/>
  <c r="G7" i="7"/>
  <c r="G8" i="6"/>
  <c r="F6" i="6"/>
  <c r="J6" i="6" s="1"/>
  <c r="H9" i="6"/>
  <c r="L9" i="6" s="1"/>
  <c r="G7" i="6"/>
  <c r="K7" i="6" s="1"/>
  <c r="E5" i="31"/>
  <c r="E14" i="31" s="1"/>
  <c r="F5" i="31"/>
  <c r="F14" i="31" s="1"/>
  <c r="H8" i="6" l="1"/>
  <c r="L8" i="6" s="1"/>
  <c r="K8" i="6"/>
  <c r="G15" i="7"/>
  <c r="K15" i="7" s="1"/>
  <c r="H7" i="7"/>
  <c r="K7" i="7"/>
  <c r="G6" i="6"/>
  <c r="K6" i="6" s="1"/>
  <c r="H7" i="6"/>
  <c r="L7" i="6" s="1"/>
  <c r="G5" i="31"/>
  <c r="G14" i="31" s="1"/>
  <c r="H15" i="7" l="1"/>
  <c r="L15" i="7" s="1"/>
  <c r="L7" i="7"/>
  <c r="H6" i="6"/>
  <c r="L6" i="6" s="1"/>
  <c r="D15" i="2" l="1"/>
  <c r="D38" i="2" l="1"/>
  <c r="H38" i="2" s="1"/>
  <c r="H15" i="2"/>
  <c r="E15" i="2"/>
  <c r="K18" i="47"/>
  <c r="J18" i="47"/>
  <c r="I18" i="47"/>
  <c r="H18" i="47"/>
  <c r="G18" i="47"/>
  <c r="F18" i="47"/>
  <c r="I30" i="46"/>
  <c r="H30" i="46"/>
  <c r="G30" i="46"/>
  <c r="F30" i="46"/>
  <c r="E30" i="46"/>
  <c r="D30" i="46"/>
  <c r="K43" i="58"/>
  <c r="J43" i="58"/>
  <c r="I43" i="58"/>
  <c r="H43" i="58"/>
  <c r="G43" i="58"/>
  <c r="F43" i="58"/>
  <c r="K32" i="58"/>
  <c r="J32" i="58"/>
  <c r="I32" i="58"/>
  <c r="H32" i="58"/>
  <c r="G32" i="58"/>
  <c r="F32" i="58"/>
  <c r="K21" i="58"/>
  <c r="J21" i="58"/>
  <c r="I21" i="58"/>
  <c r="H21" i="58"/>
  <c r="G21" i="58"/>
  <c r="F21" i="58"/>
  <c r="J42" i="57"/>
  <c r="I42" i="57"/>
  <c r="H42" i="57"/>
  <c r="G42" i="57"/>
  <c r="F42" i="57"/>
  <c r="J26" i="57"/>
  <c r="I26" i="57"/>
  <c r="H26" i="57"/>
  <c r="G26" i="57"/>
  <c r="F26" i="57"/>
  <c r="J58" i="57"/>
  <c r="I58" i="57"/>
  <c r="H58" i="57"/>
  <c r="G58" i="57"/>
  <c r="F58" i="57"/>
  <c r="F59" i="57" s="1"/>
  <c r="E58" i="57"/>
  <c r="E42" i="57"/>
  <c r="E26" i="57"/>
  <c r="K43" i="56"/>
  <c r="J43" i="56"/>
  <c r="I43" i="56"/>
  <c r="H43" i="56"/>
  <c r="G43" i="56"/>
  <c r="F43" i="56"/>
  <c r="K32" i="56"/>
  <c r="J32" i="56"/>
  <c r="I32" i="56"/>
  <c r="H32" i="56"/>
  <c r="G32" i="56"/>
  <c r="F32" i="56"/>
  <c r="K21" i="56"/>
  <c r="J21" i="56"/>
  <c r="I21" i="56"/>
  <c r="H21" i="56"/>
  <c r="G21" i="56"/>
  <c r="F21" i="56"/>
  <c r="J58" i="55"/>
  <c r="I58" i="55"/>
  <c r="H58" i="55"/>
  <c r="G58" i="55"/>
  <c r="F58" i="55"/>
  <c r="E58" i="55"/>
  <c r="J42" i="55"/>
  <c r="I42" i="55"/>
  <c r="H42" i="55"/>
  <c r="G42" i="55"/>
  <c r="F42" i="55"/>
  <c r="E42" i="55"/>
  <c r="J26" i="55"/>
  <c r="I26" i="55"/>
  <c r="H26" i="55"/>
  <c r="G26" i="55"/>
  <c r="F26" i="55"/>
  <c r="E26" i="55"/>
  <c r="K79" i="54"/>
  <c r="J79" i="54"/>
  <c r="I79" i="54"/>
  <c r="H79" i="54"/>
  <c r="G79" i="54"/>
  <c r="F79" i="54"/>
  <c r="K33" i="54"/>
  <c r="J33" i="54"/>
  <c r="I33" i="54"/>
  <c r="H33" i="54"/>
  <c r="G33" i="54"/>
  <c r="K56" i="54"/>
  <c r="J56" i="54"/>
  <c r="I56" i="54"/>
  <c r="H56" i="54"/>
  <c r="G56" i="54"/>
  <c r="F56" i="54"/>
  <c r="F33" i="54"/>
  <c r="J112" i="53"/>
  <c r="I112" i="53"/>
  <c r="H112" i="53"/>
  <c r="G112" i="53"/>
  <c r="F112" i="53"/>
  <c r="E112" i="53"/>
  <c r="J78" i="53"/>
  <c r="I78" i="53"/>
  <c r="H78" i="53"/>
  <c r="G78" i="53"/>
  <c r="F78" i="53"/>
  <c r="E78" i="53"/>
  <c r="J44" i="53"/>
  <c r="I44" i="53"/>
  <c r="H44" i="53"/>
  <c r="H113" i="53" s="1"/>
  <c r="G44" i="53"/>
  <c r="F44" i="53"/>
  <c r="E44" i="53"/>
  <c r="I15" i="2" l="1"/>
  <c r="F15" i="2"/>
  <c r="E38" i="2"/>
  <c r="I38" i="2" s="1"/>
  <c r="F80" i="54"/>
  <c r="G80" i="54"/>
  <c r="F59" i="55"/>
  <c r="K44" i="56"/>
  <c r="E59" i="57"/>
  <c r="I59" i="55"/>
  <c r="K44" i="58"/>
  <c r="H59" i="55"/>
  <c r="J59" i="55"/>
  <c r="H44" i="56"/>
  <c r="I44" i="56"/>
  <c r="F44" i="58"/>
  <c r="J44" i="56"/>
  <c r="G44" i="58"/>
  <c r="J44" i="58"/>
  <c r="H44" i="58"/>
  <c r="I44" i="58"/>
  <c r="G59" i="57"/>
  <c r="F44" i="56"/>
  <c r="G44" i="56"/>
  <c r="E59" i="55"/>
  <c r="G59" i="55"/>
  <c r="H80" i="54"/>
  <c r="J80" i="54"/>
  <c r="I80" i="54"/>
  <c r="K80" i="54"/>
  <c r="G113" i="53"/>
  <c r="I113" i="53"/>
  <c r="J113" i="53"/>
  <c r="E113" i="53"/>
  <c r="F113" i="53"/>
  <c r="H59" i="57"/>
  <c r="J59" i="57"/>
  <c r="I59" i="57"/>
  <c r="I25" i="46"/>
  <c r="H25" i="46"/>
  <c r="G25" i="46"/>
  <c r="F25" i="46"/>
  <c r="E25" i="46"/>
  <c r="D25" i="46"/>
  <c r="I15" i="46"/>
  <c r="H15" i="46"/>
  <c r="G15" i="46"/>
  <c r="F15" i="46"/>
  <c r="E15" i="46"/>
  <c r="D15" i="46"/>
  <c r="K14" i="47"/>
  <c r="J14" i="47"/>
  <c r="I14" i="47"/>
  <c r="H14" i="47"/>
  <c r="G14" i="47"/>
  <c r="F14" i="47"/>
  <c r="K10" i="47"/>
  <c r="J10" i="47"/>
  <c r="I10" i="47"/>
  <c r="H10" i="47"/>
  <c r="H19" i="47" s="1"/>
  <c r="G10" i="47"/>
  <c r="F10" i="47"/>
  <c r="Q16" i="50"/>
  <c r="P16" i="50"/>
  <c r="P23" i="50" s="1"/>
  <c r="O16" i="50"/>
  <c r="N16" i="50"/>
  <c r="N23" i="50" s="1"/>
  <c r="M16" i="50"/>
  <c r="L16" i="50"/>
  <c r="L23" i="50" s="1"/>
  <c r="K16" i="50"/>
  <c r="J16" i="50"/>
  <c r="I16" i="50"/>
  <c r="H16" i="50"/>
  <c r="G16" i="50"/>
  <c r="Q12" i="50"/>
  <c r="Q23" i="50" s="1"/>
  <c r="O12" i="50"/>
  <c r="M12" i="50"/>
  <c r="K12" i="50"/>
  <c r="K23" i="50" s="1"/>
  <c r="J12" i="50"/>
  <c r="J23" i="50" s="1"/>
  <c r="I12" i="50"/>
  <c r="I23" i="50" s="1"/>
  <c r="H12" i="50"/>
  <c r="H23" i="50" s="1"/>
  <c r="G12" i="50"/>
  <c r="G23" i="50" s="1"/>
  <c r="O23" i="50" l="1"/>
  <c r="J15" i="2"/>
  <c r="F38" i="2"/>
  <c r="J38" i="2" s="1"/>
  <c r="E31" i="46"/>
  <c r="K19" i="47"/>
  <c r="F19" i="47"/>
  <c r="G19" i="47"/>
  <c r="I31" i="46"/>
  <c r="D31" i="46"/>
  <c r="G31" i="46"/>
  <c r="F31" i="46"/>
  <c r="H31" i="46"/>
  <c r="I19" i="47"/>
  <c r="J19" i="47"/>
  <c r="M23" i="50"/>
  <c r="P39" i="51" l="1"/>
  <c r="O39" i="51"/>
  <c r="N39" i="51"/>
  <c r="M39" i="51"/>
  <c r="L39" i="51"/>
  <c r="K39" i="51"/>
  <c r="J39" i="51"/>
  <c r="I39" i="51"/>
  <c r="H39" i="51"/>
  <c r="G39" i="51"/>
  <c r="F39" i="51"/>
  <c r="E39" i="51"/>
  <c r="P29" i="51"/>
  <c r="O29" i="51"/>
  <c r="N29" i="51"/>
  <c r="M29" i="51"/>
  <c r="L29" i="51"/>
  <c r="K29" i="51"/>
  <c r="J29" i="51"/>
  <c r="I29" i="51"/>
  <c r="H29" i="51"/>
  <c r="G29" i="51"/>
  <c r="F29" i="51"/>
  <c r="E29" i="51"/>
  <c r="P19" i="51"/>
  <c r="O19" i="51"/>
  <c r="N19" i="51"/>
  <c r="M19" i="51"/>
  <c r="L19" i="51"/>
  <c r="K19" i="51"/>
  <c r="J19" i="51"/>
  <c r="I19" i="51"/>
  <c r="H19" i="51"/>
  <c r="G19" i="51"/>
  <c r="F19" i="51"/>
  <c r="E19" i="51"/>
  <c r="P40" i="51" l="1"/>
  <c r="I40" i="51"/>
  <c r="H40" i="51"/>
  <c r="J40" i="51"/>
  <c r="O40" i="51"/>
  <c r="K40" i="51"/>
  <c r="E40" i="51"/>
  <c r="M40" i="51"/>
  <c r="G40" i="51"/>
  <c r="L40" i="51"/>
  <c r="F40" i="51"/>
  <c r="N40" i="51"/>
  <c r="G16" i="49" l="1"/>
  <c r="G12" i="49"/>
  <c r="G24" i="49" s="1"/>
  <c r="G17" i="48"/>
  <c r="G13" i="48"/>
  <c r="G25" i="48" s="1"/>
  <c r="N16" i="49"/>
  <c r="L16" i="49"/>
  <c r="J16" i="49"/>
  <c r="H16" i="49"/>
  <c r="F16" i="49"/>
  <c r="N12" i="49"/>
  <c r="L12" i="49"/>
  <c r="J12" i="49"/>
  <c r="H12" i="49"/>
  <c r="F12" i="49"/>
  <c r="N17" i="48"/>
  <c r="L17" i="48"/>
  <c r="J17" i="48"/>
  <c r="H17" i="48"/>
  <c r="F17" i="48"/>
  <c r="N13" i="48"/>
  <c r="L13" i="48"/>
  <c r="J13" i="48"/>
  <c r="J25" i="48" s="1"/>
  <c r="H13" i="48"/>
  <c r="H25" i="48" s="1"/>
  <c r="F13" i="48"/>
  <c r="H24" i="49" l="1"/>
  <c r="J24" i="49"/>
  <c r="L24" i="49"/>
  <c r="N24" i="49"/>
  <c r="F24" i="49"/>
  <c r="N25" i="48"/>
  <c r="F25" i="48"/>
  <c r="L25" i="48"/>
  <c r="E4" i="5"/>
  <c r="C8" i="5"/>
  <c r="C12" i="5" s="1"/>
  <c r="D8" i="5"/>
  <c r="D12" i="5" s="1"/>
  <c r="E8" i="5"/>
  <c r="E12" i="5" s="1"/>
  <c r="F8" i="5"/>
  <c r="F12" i="5" s="1"/>
  <c r="G8" i="5"/>
  <c r="G12" i="5" s="1"/>
  <c r="H8" i="5"/>
  <c r="H12" i="5" s="1"/>
  <c r="B13" i="5"/>
  <c r="B14" i="5"/>
  <c r="E4" i="1"/>
  <c r="F4" i="1" s="1"/>
  <c r="G4" i="1" s="1"/>
  <c r="I4" i="1"/>
  <c r="J4" i="1" s="1"/>
  <c r="K4" i="1" s="1"/>
  <c r="B1" i="29" l="1"/>
  <c r="A1" i="10"/>
  <c r="B1" i="28"/>
  <c r="K4" i="10"/>
  <c r="J4" i="10"/>
  <c r="I4" i="10"/>
  <c r="H4" i="10"/>
  <c r="B18" i="6"/>
  <c r="B17" i="6"/>
  <c r="A1" i="9"/>
  <c r="B1" i="7"/>
  <c r="A8" i="9"/>
  <c r="B20" i="7"/>
  <c r="B19" i="7"/>
  <c r="L7" i="4"/>
  <c r="L5" i="6" s="1"/>
  <c r="K7" i="4"/>
  <c r="K5" i="6" s="1"/>
  <c r="J7" i="4"/>
  <c r="J5" i="6" s="1"/>
  <c r="I7" i="4"/>
  <c r="I5" i="6" s="1"/>
  <c r="D6" i="4"/>
  <c r="C6" i="4"/>
  <c r="B11" i="4"/>
  <c r="B10" i="4"/>
  <c r="B1" i="31"/>
  <c r="B4" i="2"/>
  <c r="C4" i="2" s="1"/>
  <c r="D4" i="2" s="1"/>
  <c r="E4" i="2" s="1"/>
  <c r="F4" i="2" s="1"/>
  <c r="C3" i="2"/>
  <c r="E4" i="7" s="1"/>
  <c r="C4" i="6" l="1"/>
  <c r="C5" i="5"/>
  <c r="D4" i="6"/>
  <c r="D5" i="5"/>
  <c r="J6" i="7"/>
  <c r="I6" i="7"/>
  <c r="H6" i="4"/>
  <c r="H5" i="7" s="1"/>
  <c r="I5" i="10"/>
  <c r="K5" i="10"/>
  <c r="J5" i="10"/>
  <c r="C5" i="7"/>
  <c r="K6" i="7"/>
  <c r="F6" i="4"/>
  <c r="F5" i="5" s="1"/>
  <c r="D5" i="7"/>
  <c r="L6" i="7"/>
  <c r="F3" i="9"/>
  <c r="H5" i="10"/>
  <c r="G6" i="4"/>
  <c r="G5" i="5" s="1"/>
  <c r="H4" i="6" l="1"/>
  <c r="H5" i="5"/>
  <c r="L4" i="9"/>
  <c r="K5" i="47" s="1"/>
  <c r="I5" i="46"/>
  <c r="F5" i="7"/>
  <c r="H4" i="9"/>
  <c r="E4" i="10" s="1"/>
  <c r="F4" i="6"/>
  <c r="J4" i="9"/>
  <c r="F4" i="10" s="1"/>
  <c r="G4" i="6"/>
  <c r="G5" i="7"/>
  <c r="A29" i="10"/>
  <c r="A20" i="47"/>
  <c r="A32" i="46"/>
  <c r="A25" i="9"/>
  <c r="A21" i="47"/>
  <c r="A33" i="46"/>
  <c r="A30" i="10"/>
  <c r="A24" i="9"/>
  <c r="G4" i="10"/>
  <c r="D4" i="9"/>
  <c r="B4" i="9"/>
  <c r="D3" i="10"/>
  <c r="B1" i="6"/>
  <c r="B4" i="10" l="1"/>
  <c r="D5" i="46"/>
  <c r="F5" i="47"/>
  <c r="H5" i="46"/>
  <c r="J5" i="47"/>
  <c r="C4" i="10"/>
  <c r="E5" i="46"/>
  <c r="G5" i="47"/>
  <c r="I5" i="47"/>
  <c r="G5" i="46"/>
  <c r="A1" i="13"/>
  <c r="B1" i="5"/>
  <c r="E5" i="4"/>
  <c r="E3" i="6" s="1"/>
  <c r="A1" i="4"/>
  <c r="A1" i="3"/>
  <c r="A1" i="2"/>
  <c r="E6" i="4"/>
  <c r="E5" i="5" s="1"/>
  <c r="A11" i="13"/>
  <c r="A12" i="13" s="1"/>
  <c r="A13" i="13" s="1"/>
  <c r="A14" i="13" s="1"/>
  <c r="A15" i="13" s="1"/>
  <c r="A9" i="3"/>
  <c r="A10" i="3" s="1"/>
  <c r="A11" i="3" s="1"/>
  <c r="A12" i="3" s="1"/>
  <c r="A13" i="3" s="1"/>
  <c r="A14" i="3" s="1"/>
  <c r="A15" i="3" s="1"/>
  <c r="A16" i="3" s="1"/>
  <c r="A17" i="3" s="1"/>
  <c r="A18" i="3" s="1"/>
  <c r="A19" i="3" s="1"/>
  <c r="E5" i="7" l="1"/>
  <c r="E4" i="6"/>
  <c r="F4" i="9"/>
  <c r="G19" i="10"/>
  <c r="F19" i="10"/>
  <c r="E19" i="10"/>
  <c r="D19" i="10"/>
  <c r="I19" i="10" s="1"/>
  <c r="C19" i="10"/>
  <c r="B19" i="10"/>
  <c r="K15" i="10"/>
  <c r="J15" i="10"/>
  <c r="I15" i="10"/>
  <c r="H15" i="10"/>
  <c r="J19" i="10" l="1"/>
  <c r="H5" i="47"/>
  <c r="F5" i="46"/>
  <c r="D4" i="10"/>
  <c r="K19" i="10"/>
  <c r="H19" i="10"/>
  <c r="G28" i="10" l="1"/>
  <c r="F28" i="10"/>
  <c r="E28" i="10"/>
  <c r="J28" i="10" s="1"/>
  <c r="D28" i="10"/>
  <c r="C28" i="10"/>
  <c r="B28" i="10"/>
  <c r="G21" i="10"/>
  <c r="G20" i="10" s="1"/>
  <c r="F21" i="10"/>
  <c r="F20" i="10" s="1"/>
  <c r="E21" i="10"/>
  <c r="E20" i="10" s="1"/>
  <c r="D21" i="10"/>
  <c r="D20" i="10" s="1"/>
  <c r="C21" i="10"/>
  <c r="C20" i="10" s="1"/>
  <c r="B21" i="10"/>
  <c r="B20" i="10" s="1"/>
  <c r="G12" i="10"/>
  <c r="F12" i="10"/>
  <c r="E12" i="10"/>
  <c r="D12" i="10"/>
  <c r="C12" i="10"/>
  <c r="B12" i="10"/>
  <c r="G7" i="10"/>
  <c r="F7" i="10"/>
  <c r="E7" i="10"/>
  <c r="D7" i="10"/>
  <c r="B7" i="10"/>
  <c r="C7" i="10"/>
  <c r="K27" i="10"/>
  <c r="J27" i="10"/>
  <c r="I27" i="10"/>
  <c r="H27" i="10"/>
  <c r="K26" i="10"/>
  <c r="J26" i="10"/>
  <c r="I26" i="10"/>
  <c r="H26" i="10"/>
  <c r="K25" i="10"/>
  <c r="J25" i="10"/>
  <c r="I25" i="10"/>
  <c r="H25" i="10"/>
  <c r="K24" i="10"/>
  <c r="J24" i="10"/>
  <c r="I24" i="10"/>
  <c r="H24" i="10"/>
  <c r="K23" i="10"/>
  <c r="J23" i="10"/>
  <c r="I23" i="10"/>
  <c r="H23" i="10"/>
  <c r="K22" i="10"/>
  <c r="J22" i="10"/>
  <c r="I22" i="10"/>
  <c r="H22" i="10"/>
  <c r="K18" i="10"/>
  <c r="J18" i="10"/>
  <c r="I18" i="10"/>
  <c r="H18" i="10"/>
  <c r="K17" i="10"/>
  <c r="J17" i="10"/>
  <c r="I17" i="10"/>
  <c r="H17" i="10"/>
  <c r="K16" i="10"/>
  <c r="J16" i="10"/>
  <c r="I16" i="10"/>
  <c r="H16" i="10"/>
  <c r="K14" i="10"/>
  <c r="J14" i="10"/>
  <c r="I14" i="10"/>
  <c r="H14" i="10"/>
  <c r="K13" i="10"/>
  <c r="J13" i="10"/>
  <c r="I13" i="10"/>
  <c r="H13" i="10"/>
  <c r="K11" i="10"/>
  <c r="J11" i="10"/>
  <c r="I11" i="10"/>
  <c r="H11" i="10"/>
  <c r="K10" i="10"/>
  <c r="J10" i="10"/>
  <c r="I10" i="10"/>
  <c r="H10" i="10"/>
  <c r="K9" i="10"/>
  <c r="J9" i="10"/>
  <c r="I9" i="10"/>
  <c r="H9" i="10"/>
  <c r="K8" i="10"/>
  <c r="J8" i="10"/>
  <c r="I8" i="10"/>
  <c r="H8" i="10"/>
  <c r="M9" i="9"/>
  <c r="L9" i="9"/>
  <c r="K9" i="9"/>
  <c r="J9" i="9"/>
  <c r="I9" i="9"/>
  <c r="H9" i="9"/>
  <c r="G9" i="9"/>
  <c r="F9" i="9"/>
  <c r="H12" i="4"/>
  <c r="E10" i="4"/>
  <c r="D10" i="4"/>
  <c r="I10" i="4" s="1"/>
  <c r="C10" i="4"/>
  <c r="C12" i="4" s="1"/>
  <c r="E12" i="4" l="1"/>
  <c r="J12" i="4" s="1"/>
  <c r="J10" i="4"/>
  <c r="G12" i="4"/>
  <c r="L10" i="4"/>
  <c r="K10" i="4"/>
  <c r="I28" i="10"/>
  <c r="F6" i="10"/>
  <c r="G6" i="10"/>
  <c r="J20" i="10"/>
  <c r="I21" i="10"/>
  <c r="H12" i="10"/>
  <c r="J21" i="10"/>
  <c r="K20" i="10"/>
  <c r="H28" i="10"/>
  <c r="K12" i="10"/>
  <c r="I20" i="10"/>
  <c r="B6" i="10"/>
  <c r="H20" i="10"/>
  <c r="D12" i="4"/>
  <c r="I12" i="4" s="1"/>
  <c r="C6" i="10"/>
  <c r="K28" i="10"/>
  <c r="J12" i="10"/>
  <c r="K21" i="10"/>
  <c r="E6" i="10"/>
  <c r="H21" i="10"/>
  <c r="J7" i="10"/>
  <c r="I7" i="10"/>
  <c r="D6" i="10"/>
  <c r="K7" i="10"/>
  <c r="I12" i="10"/>
  <c r="H7" i="10"/>
  <c r="K6" i="10" l="1"/>
  <c r="J6" i="10"/>
  <c r="K12" i="4"/>
  <c r="L12" i="4"/>
  <c r="H6" i="10"/>
  <c r="I6" i="10"/>
</calcChain>
</file>

<file path=xl/comments1.xml><?xml version="1.0" encoding="utf-8"?>
<comments xmlns="http://schemas.openxmlformats.org/spreadsheetml/2006/main">
  <authors>
    <author>tc={8B91F45F-FA49-41C9-8BF1-B2D63F6AB938}</author>
  </authors>
  <commentList>
    <comment ref="A7"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pueden adicionar las filas que se requieran</t>
        </r>
      </text>
    </comment>
  </commentList>
</comments>
</file>

<file path=xl/comments2.xml><?xml version="1.0" encoding="utf-8"?>
<comments xmlns="http://schemas.openxmlformats.org/spreadsheetml/2006/main">
  <authors>
    <author>tc={1640BCC9-0AB8-496F-953B-5800AE7810B0}</author>
  </authors>
  <commentList>
    <comment ref="D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proyecto pude tener las dos opciones</t>
        </r>
      </text>
    </comment>
  </commentList>
</comments>
</file>

<file path=xl/sharedStrings.xml><?xml version="1.0" encoding="utf-8"?>
<sst xmlns="http://schemas.openxmlformats.org/spreadsheetml/2006/main" count="12986" uniqueCount="3288">
  <si>
    <t>Millones de pesos</t>
  </si>
  <si>
    <t>Metas Plan Nacional de Desarrollo</t>
  </si>
  <si>
    <t>Indicador 1</t>
  </si>
  <si>
    <t>Meta</t>
  </si>
  <si>
    <t>Avance</t>
  </si>
  <si>
    <t>Recursos</t>
  </si>
  <si>
    <t>Indicador 2</t>
  </si>
  <si>
    <t>Unidad de Medida</t>
  </si>
  <si>
    <t>Indicador 3</t>
  </si>
  <si>
    <t>Indicador 4</t>
  </si>
  <si>
    <t>Indicador …</t>
  </si>
  <si>
    <t>Indicador n</t>
  </si>
  <si>
    <t xml:space="preserve">Ingresos </t>
  </si>
  <si>
    <t>Var%</t>
  </si>
  <si>
    <t>I. Ingresos Corrientes</t>
  </si>
  <si>
    <t xml:space="preserve">Excedentes financieros </t>
  </si>
  <si>
    <t>III. Contribuciones Parafiscales</t>
  </si>
  <si>
    <t>IV. Nación</t>
  </si>
  <si>
    <t>Fondos Especiales CSF</t>
  </si>
  <si>
    <t>Fondo Especial SSF</t>
  </si>
  <si>
    <t>Crédito externo</t>
  </si>
  <si>
    <t>Otros</t>
  </si>
  <si>
    <t>Total Ingresos por año</t>
  </si>
  <si>
    <t>1. PRINCIPALES METAS</t>
  </si>
  <si>
    <t>OBSERVACION</t>
  </si>
  <si>
    <t>AÑO</t>
  </si>
  <si>
    <t>INGRESOS EFECTIVOS</t>
  </si>
  <si>
    <t>INGRESOS PROYECTADOS</t>
  </si>
  <si>
    <t>Gasto</t>
  </si>
  <si>
    <t>Solicitud</t>
  </si>
  <si>
    <t>Funcionamiento</t>
  </si>
  <si>
    <t xml:space="preserve">Inversión </t>
  </si>
  <si>
    <t>Diferencia</t>
  </si>
  <si>
    <t>Vigencias Futuras</t>
  </si>
  <si>
    <t>Proyecto 1</t>
  </si>
  <si>
    <t>Proyecto 2</t>
  </si>
  <si>
    <t>Proyecto n</t>
  </si>
  <si>
    <t>Funcionamiento/Entidad</t>
  </si>
  <si>
    <t>Entidad 1</t>
  </si>
  <si>
    <t>Servicio de la Deuda</t>
  </si>
  <si>
    <t>Entidad 2</t>
  </si>
  <si>
    <t>Total Funcionamiento</t>
  </si>
  <si>
    <t xml:space="preserve">Servicio de la Deuda </t>
  </si>
  <si>
    <t>Total Funcionamiento + Servicio de la Deuda</t>
  </si>
  <si>
    <t>Fuente</t>
  </si>
  <si>
    <t>Nación</t>
  </si>
  <si>
    <t>Propios</t>
  </si>
  <si>
    <t>Total Nación</t>
  </si>
  <si>
    <t>Total Propios</t>
  </si>
  <si>
    <t>ENTIDAD</t>
  </si>
  <si>
    <t>SOLICITADO INVERSION</t>
  </si>
  <si>
    <t>DIFERENCIA</t>
  </si>
  <si>
    <t>ENTIDAD 2</t>
  </si>
  <si>
    <t>ENTIDAD 3</t>
  </si>
  <si>
    <t>Total Nación SOLICITADO</t>
  </si>
  <si>
    <t>Total Propios SOLICITADO</t>
  </si>
  <si>
    <t>Inversión/Entidad</t>
  </si>
  <si>
    <t>Programa Presupuestal 1</t>
  </si>
  <si>
    <t>Total</t>
  </si>
  <si>
    <t>Solicitud MGMP</t>
  </si>
  <si>
    <t>Año</t>
  </si>
  <si>
    <t>Principal Proyecto 1</t>
  </si>
  <si>
    <t>Principal Proyecto 2</t>
  </si>
  <si>
    <t>Principal Proyecto 3</t>
  </si>
  <si>
    <t>Otros Proyectos</t>
  </si>
  <si>
    <t>6. Políticas transversales</t>
  </si>
  <si>
    <t>Sector</t>
  </si>
  <si>
    <t>BPIN</t>
  </si>
  <si>
    <t>Sit</t>
  </si>
  <si>
    <t>Nombre</t>
  </si>
  <si>
    <t>AGROPECUARIO</t>
  </si>
  <si>
    <t>170200</t>
  </si>
  <si>
    <t>INSTITUTO COLOMBIANO AGROPECUARIO (ICA)</t>
  </si>
  <si>
    <t>C</t>
  </si>
  <si>
    <t>1707</t>
  </si>
  <si>
    <t>Sanidad agropecuaria e inocuidad agroalimentaria</t>
  </si>
  <si>
    <t>P</t>
  </si>
  <si>
    <t>171500</t>
  </si>
  <si>
    <t>AUTORIDAD NACIONAL DE ACUICULTURA Y PESCA - AUNAP</t>
  </si>
  <si>
    <t>1104</t>
  </si>
  <si>
    <t>1709</t>
  </si>
  <si>
    <t>Infraestructura productiva y comercialización</t>
  </si>
  <si>
    <t>1799</t>
  </si>
  <si>
    <t>1702</t>
  </si>
  <si>
    <t>Inclusión productiva de pequeños productores rurales</t>
  </si>
  <si>
    <t>171600</t>
  </si>
  <si>
    <t>UNIDAD ADMINISTRATIVA ESPECIAL DE GESTIÓN DE RESTITUCIÓN DE TIERRAS DESPOJADAS</t>
  </si>
  <si>
    <t>1705</t>
  </si>
  <si>
    <t>Restitución de tierras a víctimas del conflicto armado</t>
  </si>
  <si>
    <t>S</t>
  </si>
  <si>
    <t>190101</t>
  </si>
  <si>
    <t>1901</t>
  </si>
  <si>
    <t>1999</t>
  </si>
  <si>
    <t>1504</t>
  </si>
  <si>
    <t>1304</t>
  </si>
  <si>
    <t>1902</t>
  </si>
  <si>
    <t>210101</t>
  </si>
  <si>
    <t>2104</t>
  </si>
  <si>
    <t>Consolidación productiva del sector minero</t>
  </si>
  <si>
    <t>2106</t>
  </si>
  <si>
    <t>Gestión de la información en el sector minero energético</t>
  </si>
  <si>
    <t>2103</t>
  </si>
  <si>
    <t>Consolidación productiva del sector hidrocarburos</t>
  </si>
  <si>
    <t>2101</t>
  </si>
  <si>
    <t>2199</t>
  </si>
  <si>
    <t>2102</t>
  </si>
  <si>
    <t>2105</t>
  </si>
  <si>
    <t>Desarrollo ambiental sostenible del sector minero energético</t>
  </si>
  <si>
    <t>210113</t>
  </si>
  <si>
    <t>MINISTERIO DE MINAS Y ENERGIA - COMISION DE REGULACION DE ENERGIA Y GAS - CREG -</t>
  </si>
  <si>
    <t>210300</t>
  </si>
  <si>
    <t>SERVICIO GEOLÓGICO COLOMBIANO</t>
  </si>
  <si>
    <t>220101</t>
  </si>
  <si>
    <t>2299</t>
  </si>
  <si>
    <t>2202</t>
  </si>
  <si>
    <t>220900</t>
  </si>
  <si>
    <t>INSTITUTO NACIONAL PARA SORDOS (INSOR)</t>
  </si>
  <si>
    <t>1506</t>
  </si>
  <si>
    <t>221000</t>
  </si>
  <si>
    <t>INSTITUTO NACIONAL PARA CIEGOS (INCI)</t>
  </si>
  <si>
    <t>2203</t>
  </si>
  <si>
    <t>223400</t>
  </si>
  <si>
    <t>ESCUELA TECNOLOGICA INSTITUTO TECNICO CENTRAL</t>
  </si>
  <si>
    <t>223800</t>
  </si>
  <si>
    <t>INSTITUTO NACIONAL DE FORMACION TECNICA PROFESIONAL DE SAN ANDRES Y PROVIDENCIA</t>
  </si>
  <si>
    <t>223900</t>
  </si>
  <si>
    <t>INSTITUTO NACIONAL DE FORMACION TECNICA PROFESIONAL DE SAN JUAN DEL CESAR</t>
  </si>
  <si>
    <t>224100</t>
  </si>
  <si>
    <t>INSTITUTO TOLIMENSE DE FORMACION TECNICA PROFESIONAL</t>
  </si>
  <si>
    <t>224200</t>
  </si>
  <si>
    <t>INSTITUTO TECNICO NACIONAL DE COMERCIO SIMON RODRIGUEZ DE CALI</t>
  </si>
  <si>
    <t>COMUNICACIONES</t>
  </si>
  <si>
    <t>2399</t>
  </si>
  <si>
    <t>2301</t>
  </si>
  <si>
    <t>230600</t>
  </si>
  <si>
    <t>2302</t>
  </si>
  <si>
    <t>0401</t>
  </si>
  <si>
    <t>230900</t>
  </si>
  <si>
    <t>AGENCIA NACIONAL DEL ESPECTRO - ANE</t>
  </si>
  <si>
    <t>TRANSPORTE</t>
  </si>
  <si>
    <t>240101</t>
  </si>
  <si>
    <t>MINISTERIO DE TRANSPORTE - GESTION GENERAL</t>
  </si>
  <si>
    <t>2407</t>
  </si>
  <si>
    <t>Infraestructura y servicios de logística de transporte</t>
  </si>
  <si>
    <t>2499</t>
  </si>
  <si>
    <t>2410</t>
  </si>
  <si>
    <t>Regulación y supervisión de infraestructura y servicios de transporte</t>
  </si>
  <si>
    <t>2406</t>
  </si>
  <si>
    <t>Infraestructura de transporte fluvial</t>
  </si>
  <si>
    <t>2402</t>
  </si>
  <si>
    <t>Infraestructura red vial regional</t>
  </si>
  <si>
    <t>240106</t>
  </si>
  <si>
    <t>240200</t>
  </si>
  <si>
    <t>INSTITUTO NACIONAL DE VIAS</t>
  </si>
  <si>
    <t>2401</t>
  </si>
  <si>
    <t>Infraestructura red vial primaria</t>
  </si>
  <si>
    <t>0201</t>
  </si>
  <si>
    <t>0101</t>
  </si>
  <si>
    <t>2405</t>
  </si>
  <si>
    <t>Infraestructura de transporte marítimo</t>
  </si>
  <si>
    <t>2404</t>
  </si>
  <si>
    <t>Infraestructura de transporte férreo</t>
  </si>
  <si>
    <t>2409</t>
  </si>
  <si>
    <t>Seguridad de transporte</t>
  </si>
  <si>
    <t>0209</t>
  </si>
  <si>
    <t>ORGANISMOS DE CONTROL</t>
  </si>
  <si>
    <t>250200</t>
  </si>
  <si>
    <t>DEFENSORIA DEL PUEBLO</t>
  </si>
  <si>
    <t>2599</t>
  </si>
  <si>
    <t>1507</t>
  </si>
  <si>
    <t>2502</t>
  </si>
  <si>
    <t>260101</t>
  </si>
  <si>
    <t>CONTRALORIA GRAL. REPUBLICA - GESTION GENERAL</t>
  </si>
  <si>
    <t>2501</t>
  </si>
  <si>
    <t>Fortalecimiento del control y la vigilancia de la gestión fiscal y resarcimiento al daño del patrimonio público</t>
  </si>
  <si>
    <t>RAMA JUDICIAL</t>
  </si>
  <si>
    <t>270102</t>
  </si>
  <si>
    <t>2701</t>
  </si>
  <si>
    <t>0203</t>
  </si>
  <si>
    <t>0208</t>
  </si>
  <si>
    <t>REGISTRADURIA</t>
  </si>
  <si>
    <t>280101</t>
  </si>
  <si>
    <t>REGISTRADURIA NACIONAL DEL ESTADO CIVIL - GESTION GENERAL</t>
  </si>
  <si>
    <t>2802</t>
  </si>
  <si>
    <t>Identificación y registro del estado civil de la población</t>
  </si>
  <si>
    <t>280200</t>
  </si>
  <si>
    <t>FONDO ROTATORIO DE LA REGISTRADURIA</t>
  </si>
  <si>
    <t>2899</t>
  </si>
  <si>
    <t>2801</t>
  </si>
  <si>
    <t>Procesos democráticos y asuntos electorales</t>
  </si>
  <si>
    <t>290101</t>
  </si>
  <si>
    <t>FISCALIA GENERAL DE LA NACION - GESTION GENERAL</t>
  </si>
  <si>
    <t>2999</t>
  </si>
  <si>
    <t>2901</t>
  </si>
  <si>
    <t>Efectividad de la investigación penal y técnico científica</t>
  </si>
  <si>
    <t>290200</t>
  </si>
  <si>
    <t>INSTITUTO NACIONAL DE MEDICINA LEGAL Y CIENCIAS FORENSES</t>
  </si>
  <si>
    <t>AMBIENTE Y DESARROLLO SOSTENIBLE</t>
  </si>
  <si>
    <t>320101</t>
  </si>
  <si>
    <t>MINISTERIO DE AMBIENTE Y DESARROLLO SOSTENIBLE - GESTION GENERAL</t>
  </si>
  <si>
    <t>3299</t>
  </si>
  <si>
    <t>3204</t>
  </si>
  <si>
    <t>Gestión de la información y el conocimiento ambiental</t>
  </si>
  <si>
    <t>3202</t>
  </si>
  <si>
    <t>Conservación de la biodiversidad y sus servicios ecosistémicos</t>
  </si>
  <si>
    <t>3203</t>
  </si>
  <si>
    <t>Gestión integral del recurso hídrico</t>
  </si>
  <si>
    <t>3207</t>
  </si>
  <si>
    <t>Gestión integral de mares, costas y recursos acuáticos</t>
  </si>
  <si>
    <t>3206</t>
  </si>
  <si>
    <t>Gestión del cambio climático para un desarrollo bajo en carbono y resiliente al clima</t>
  </si>
  <si>
    <t>3201</t>
  </si>
  <si>
    <t>Fortalecimiento del desempeño ambiental de los sectores productivos</t>
  </si>
  <si>
    <t>VIVIENDA, CIUDAD Y TERRITORIO</t>
  </si>
  <si>
    <t>400102</t>
  </si>
  <si>
    <t>COMISION DE REGULACION DE AGUA POTABLE Y SANEAMIENTO BÁSICO CRA</t>
  </si>
  <si>
    <t>4003</t>
  </si>
  <si>
    <t>Acceso de la población a los servicios de agua potable y saneamiento básico</t>
  </si>
  <si>
    <t>400200</t>
  </si>
  <si>
    <t>FONDO NACIONAL DE VIVIENDA - FONVIVIENDA</t>
  </si>
  <si>
    <t>4001</t>
  </si>
  <si>
    <t>Acceso a soluciones de vivienda</t>
  </si>
  <si>
    <t>4099</t>
  </si>
  <si>
    <t>410101</t>
  </si>
  <si>
    <t>DEPARTAMENTO ADMINISTRATIVO PARA LA PROSPERIDAD SOCIAL - GESTIÓN GENERAL</t>
  </si>
  <si>
    <t>4103</t>
  </si>
  <si>
    <t>Inclusión social y productiva para la población en situación de vulnerabilidad</t>
  </si>
  <si>
    <t>4101</t>
  </si>
  <si>
    <t>4199</t>
  </si>
  <si>
    <t>410400</t>
  </si>
  <si>
    <t>UNIDAD DE ATENCIÓN Y REPARACIÓN INTEGRAL A LAS VICTIMAS</t>
  </si>
  <si>
    <t>410500</t>
  </si>
  <si>
    <t>CENTRO DE MEMORIA HISTÓRICA</t>
  </si>
  <si>
    <t>410600</t>
  </si>
  <si>
    <t>INSTITUTO COLOMBIANO DE BIENESTAR FAMILIAR (ICBF)</t>
  </si>
  <si>
    <t>4102</t>
  </si>
  <si>
    <t>INTELIGENCIA</t>
  </si>
  <si>
    <t>420101</t>
  </si>
  <si>
    <t>DEPARTAMENTO ADMINISTRATIVO DIRECCIÓN NACIONAL DE INTELIGENCIA - GESTIÓN GENERAL</t>
  </si>
  <si>
    <t>4201</t>
  </si>
  <si>
    <t>430101</t>
  </si>
  <si>
    <t>4302</t>
  </si>
  <si>
    <t>Formación y preparación de deportistas</t>
  </si>
  <si>
    <t>4301</t>
  </si>
  <si>
    <t>4399</t>
  </si>
  <si>
    <t>0301</t>
  </si>
  <si>
    <t>190109</t>
  </si>
  <si>
    <t xml:space="preserve">MINISTERIO  DE SALUD Y PROTECCION SOCIAL - INSTITUTO NACIONAL DE CANCEROLOGIA </t>
  </si>
  <si>
    <t>190111</t>
  </si>
  <si>
    <t>MINISTERIO  DE SALUD Y PROTECCION SOCIAL - SANATORIO DE AGUA DE DIOS</t>
  </si>
  <si>
    <t>0304</t>
  </si>
  <si>
    <t>190300</t>
  </si>
  <si>
    <t>INSTITUTO NACIONAL DE SALUD (INS)</t>
  </si>
  <si>
    <t>PLANEACION</t>
  </si>
  <si>
    <t>030101</t>
  </si>
  <si>
    <t>DEPARTAMENTO DE PLANEACION - GESTION GENERAL</t>
  </si>
  <si>
    <t>0399</t>
  </si>
  <si>
    <t>1903</t>
  </si>
  <si>
    <t>Inspección, vigilancia y control</t>
  </si>
  <si>
    <t>191000</t>
  </si>
  <si>
    <t>SUPERINTENDENCIA NACIONAL DE SALUD</t>
  </si>
  <si>
    <t>191200</t>
  </si>
  <si>
    <t>INSTITUTO NACIONAL DE VIGILANCIA DE MEDICAMENTOS Y ALIMENTOS - INVIMA</t>
  </si>
  <si>
    <t>210900</t>
  </si>
  <si>
    <t>UNIDAD DE PLANEACION MINERO ENERGETICA - UPME</t>
  </si>
  <si>
    <t>211000</t>
  </si>
  <si>
    <t>INSTITUTO DE PLANIFICACION Y PROMOCION DE SOLUCIONES  ENERGETICAS PARA LAS ZONAS NO INTERCONECTADAS -IPSE-</t>
  </si>
  <si>
    <t>211100</t>
  </si>
  <si>
    <t>AGENCIA NACIONAL DE HIDROCARBUROS - ANH</t>
  </si>
  <si>
    <t>211200</t>
  </si>
  <si>
    <t>AGENCIA NACIONAL DE MINERÍA - ANM</t>
  </si>
  <si>
    <t>2201</t>
  </si>
  <si>
    <t>032400</t>
  </si>
  <si>
    <t>SUPERINTENDENCIA DE SERVICIOS PUBLICOS DOMICILIARIOS</t>
  </si>
  <si>
    <t>0303</t>
  </si>
  <si>
    <t>Promoción de la prestación eficiente de los servicios públicos domiciliarios</t>
  </si>
  <si>
    <t>241200</t>
  </si>
  <si>
    <t>UNIDAD ADMINISTRATIVA ESPECIAL DE LA AERONAUTICA CIVIL</t>
  </si>
  <si>
    <t>2403</t>
  </si>
  <si>
    <t>Infraestructura y servicios de transporte aéreo</t>
  </si>
  <si>
    <t>241300</t>
  </si>
  <si>
    <t>AGENCIA NACIONAL DE INFRAESTRUCTURA</t>
  </si>
  <si>
    <t>241600</t>
  </si>
  <si>
    <t>AGENCIA NACIONAL DE SEGURIDAD VIAL</t>
  </si>
  <si>
    <t>241700</t>
  </si>
  <si>
    <t>SUPERINTENDENCIA DE PUERTOS Y TRANSPORTE</t>
  </si>
  <si>
    <t>250101</t>
  </si>
  <si>
    <t>PROCURADURIA GENERAL DE LA NACIÓN - GESTION GENERAL</t>
  </si>
  <si>
    <t>2503</t>
  </si>
  <si>
    <t>Lucha contra la corrupción</t>
  </si>
  <si>
    <t>320102</t>
  </si>
  <si>
    <t>PARQUES NACIONALES NATURALES DE COLOMBIA</t>
  </si>
  <si>
    <t>320104</t>
  </si>
  <si>
    <t>AUTORIDAD NACIONAL DE LICENCIAS AMBIENTALES ANLA</t>
  </si>
  <si>
    <t>320200</t>
  </si>
  <si>
    <t>INSTITUTO DE HIDROLOGIA, METEOROLOGIA Y ESTUDIOS AMBIENTALES- IDEAM</t>
  </si>
  <si>
    <t>320401</t>
  </si>
  <si>
    <t>FONAM - GESTION GENERAL</t>
  </si>
  <si>
    <t>321000</t>
  </si>
  <si>
    <t>CORPORACION PARA EL DESARROLLO SOSTENIBLE DEL URABA - CORPOURABA</t>
  </si>
  <si>
    <t>321200</t>
  </si>
  <si>
    <t>CORPORACION AUTONOMA REGIONAL PARA EL DESARROLLO SOSTENIBLE DEL CHOCO - CODECHOCO</t>
  </si>
  <si>
    <t>322400</t>
  </si>
  <si>
    <t>CORPORACION  PARA EL DESARROLLO SOSTENIBLE DEL NORTE Y ORIENTE DE LA AMAZONIA - CDA</t>
  </si>
  <si>
    <t>322800</t>
  </si>
  <si>
    <t>CORPORACION  PARA EL DESARROLLO SOSTENIBLE DE LA MOJANA Y EL SAN JORGE - CORPOMOJANA</t>
  </si>
  <si>
    <t>CULTURA</t>
  </si>
  <si>
    <t>330101</t>
  </si>
  <si>
    <t>MINISTERIO DE CULTURA - GESTION GENERAL</t>
  </si>
  <si>
    <t>3301</t>
  </si>
  <si>
    <t>Promoción y acceso efectivo a procesos culturales y artísticos</t>
  </si>
  <si>
    <t>3302</t>
  </si>
  <si>
    <t>3399</t>
  </si>
  <si>
    <t>040101</t>
  </si>
  <si>
    <t>DEPARTAMENTO ADMINISTRATIVO NACIONAL DE ESTADISTICA (DANE) - GESTION GENERAL</t>
  </si>
  <si>
    <t>Levantamiento y actualización de información estadística de calidad</t>
  </si>
  <si>
    <t>0499</t>
  </si>
  <si>
    <t>330400</t>
  </si>
  <si>
    <t>ARCHIVO GENERAL DE LA NACION</t>
  </si>
  <si>
    <t>COMERCIO, INDUSTRIA Y TURISMO</t>
  </si>
  <si>
    <t>350101</t>
  </si>
  <si>
    <t>MINCOMERCIO INDUSTRIA TURISMO - GESTION GENERAL</t>
  </si>
  <si>
    <t>3502</t>
  </si>
  <si>
    <t>Productividad y competitividad de las empresas colombianas</t>
  </si>
  <si>
    <t>330500</t>
  </si>
  <si>
    <t>INSTITUTO COLOMBIANO DE ANTROPOLOGIA E HISTORIA</t>
  </si>
  <si>
    <t>350200</t>
  </si>
  <si>
    <t>SUPERINTENDENCIA DE SOCIEDADES</t>
  </si>
  <si>
    <t>3503</t>
  </si>
  <si>
    <t>Ambiente regulatorio y económico para la competencia y la actividad empresarial</t>
  </si>
  <si>
    <t>3599</t>
  </si>
  <si>
    <t>350500</t>
  </si>
  <si>
    <t>INSTITUTO NACIONAL DE METROLOGÍA - INM</t>
  </si>
  <si>
    <t>TRABAJO</t>
  </si>
  <si>
    <t>360101</t>
  </si>
  <si>
    <t>MINISTERIO DEL TRABAJO - GESTION GENERAL</t>
  </si>
  <si>
    <t>3605</t>
  </si>
  <si>
    <t>3604</t>
  </si>
  <si>
    <t>3602</t>
  </si>
  <si>
    <t>3699</t>
  </si>
  <si>
    <t>3603</t>
  </si>
  <si>
    <t>360107</t>
  </si>
  <si>
    <t>MINISTERIO DEL TRABAJO - SUPERINTENDENCIA DE SUBSIDIO FAMILIAR</t>
  </si>
  <si>
    <t>INTERIOR</t>
  </si>
  <si>
    <t>370101</t>
  </si>
  <si>
    <t>MINISTERIO DEL INTERIOR - GESTIÓN GENERAL</t>
  </si>
  <si>
    <t>3799</t>
  </si>
  <si>
    <t>330700</t>
  </si>
  <si>
    <t>INSTITUTO CARO Y CUERVO</t>
  </si>
  <si>
    <t>340101</t>
  </si>
  <si>
    <t>AUDITORIA GENERAL DE LA REPUBLICA - GESTION GENERAL</t>
  </si>
  <si>
    <t>0206</t>
  </si>
  <si>
    <t>0205</t>
  </si>
  <si>
    <t>3501</t>
  </si>
  <si>
    <t>Internacionalización de la economía</t>
  </si>
  <si>
    <t>350102</t>
  </si>
  <si>
    <t>MINCOMERCIO INDUSTRIA TURISMO - DIRECCION GENERAL DE COMERCIO EXTERIOR</t>
  </si>
  <si>
    <t>350104</t>
  </si>
  <si>
    <t>MINCOMERCIO INDUSTRIA TURISMO - ARTESANIAS DE COLOMBIA S.A.</t>
  </si>
  <si>
    <t>350300</t>
  </si>
  <si>
    <t>SUPERINTENDENCIA DE INDUSTRIA Y COMERCIO</t>
  </si>
  <si>
    <t>350400</t>
  </si>
  <si>
    <t>UNIDAD ADMINISTRATIVA ESPECIAL JUNTA CENTRAL CONTADORES</t>
  </si>
  <si>
    <t>3601</t>
  </si>
  <si>
    <t>Fomento de la investigación, desarrollo tecnológico e innovación del sector trabajo</t>
  </si>
  <si>
    <t>1505</t>
  </si>
  <si>
    <t>360200</t>
  </si>
  <si>
    <t>SERVICIO NACIONAL DE APRENDIZAJE (SENA)</t>
  </si>
  <si>
    <t>0207</t>
  </si>
  <si>
    <t>361200</t>
  </si>
  <si>
    <t>UNIDAD ADMINISTRATIVA ESPECIAL DE ORGANIZACIONES SOLIDARIAS</t>
  </si>
  <si>
    <t>1701</t>
  </si>
  <si>
    <t>040200</t>
  </si>
  <si>
    <t>FONDO ROTATORIO DEL DANE</t>
  </si>
  <si>
    <t>040300</t>
  </si>
  <si>
    <t>INSTITUTO GEOGRAFICO AGUSTIN CODAZZI - IGAC</t>
  </si>
  <si>
    <t>0402</t>
  </si>
  <si>
    <t>Levantamiento, actualización, y acceso a información geográfica y cartográfica</t>
  </si>
  <si>
    <t>0405</t>
  </si>
  <si>
    <t>Desarrollo, innovación y transferencia de conocimiento geoespacial</t>
  </si>
  <si>
    <t>0403</t>
  </si>
  <si>
    <t>Levantamiento, actualización y acceso a información agrológica</t>
  </si>
  <si>
    <t>361300</t>
  </si>
  <si>
    <t>UNIDAD ADMINISTRATIVA ESPECIAL DEL SERVICIO PUBLICO DE EMPLEO</t>
  </si>
  <si>
    <t>3702</t>
  </si>
  <si>
    <t>Fortalecimiento a la gobernabilidad territorial para la seguridad, convivencia ciudadana, paz y post-conflicto</t>
  </si>
  <si>
    <t>3701</t>
  </si>
  <si>
    <t>3703</t>
  </si>
  <si>
    <t>Política pública de víctimas del conflicto armado y postconflicto</t>
  </si>
  <si>
    <t>370400</t>
  </si>
  <si>
    <t>CORPORACION NACIONAL PARA LA RECONSTRUCCION DE LA CUENCA DEL RIO PAEZ Y ZONAS ALEDANAS NASA KI WE</t>
  </si>
  <si>
    <t>3707</t>
  </si>
  <si>
    <t>370300</t>
  </si>
  <si>
    <t>DIRECCION NACIONAL DEL DERECHO DE AUTOR</t>
  </si>
  <si>
    <t>3706</t>
  </si>
  <si>
    <t>Protección, promoción y difusión del derecho de autor y los derechos conexos</t>
  </si>
  <si>
    <t>370800</t>
  </si>
  <si>
    <t>UNIDAD NACIONAL DE PROTECCION - UNP</t>
  </si>
  <si>
    <t>3705</t>
  </si>
  <si>
    <t>EMPLEO PUBLICO</t>
  </si>
  <si>
    <t>380100</t>
  </si>
  <si>
    <t>COMISION NACIONAL DEL SERVICIO CIVIL</t>
  </si>
  <si>
    <t>0599</t>
  </si>
  <si>
    <t>0504</t>
  </si>
  <si>
    <t>Administración y vigilancia de las carreras administrativas de los servidores públicos</t>
  </si>
  <si>
    <t>370900</t>
  </si>
  <si>
    <t>DIRECCION NACIONAL DE BOMBEROS</t>
  </si>
  <si>
    <t>3708</t>
  </si>
  <si>
    <t>390101</t>
  </si>
  <si>
    <t>3902</t>
  </si>
  <si>
    <t>Investigación con calidad e impacto</t>
  </si>
  <si>
    <t>400101</t>
  </si>
  <si>
    <t>MINISTERIO DE VIVIENDA, CIUDAD Y TERRITORIO - GESTIÓN GENERAL</t>
  </si>
  <si>
    <t>3901</t>
  </si>
  <si>
    <t>4002</t>
  </si>
  <si>
    <t>Ordenamiento territorial y desarrollo urbano</t>
  </si>
  <si>
    <t>1204</t>
  </si>
  <si>
    <t>150105</t>
  </si>
  <si>
    <t>MINISTERIO DE DEFENSA NACIONAL - FUERZA AEREA</t>
  </si>
  <si>
    <t>1502</t>
  </si>
  <si>
    <t>0211</t>
  </si>
  <si>
    <t>0404</t>
  </si>
  <si>
    <t>Levantamiento, actualización y administración de la información catastral</t>
  </si>
  <si>
    <t>050101</t>
  </si>
  <si>
    <t>DEPARTAMENTO FUNCION PUBLICA - GESTION GENERAL</t>
  </si>
  <si>
    <t>050300</t>
  </si>
  <si>
    <t>0503</t>
  </si>
  <si>
    <t>150300</t>
  </si>
  <si>
    <t>CAJA DE RETIRO DE LAS FUERZAS MILITARES</t>
  </si>
  <si>
    <t>150700</t>
  </si>
  <si>
    <t>INSTITUTO CASAS FISCALES DEL EJERCITO</t>
  </si>
  <si>
    <t>RELACIONES EXTERIORES</t>
  </si>
  <si>
    <t>110400</t>
  </si>
  <si>
    <t>UNIDAD ADMINISTRATIVA ESPECIAL MIGRACION COLOMBIA</t>
  </si>
  <si>
    <t>1103</t>
  </si>
  <si>
    <t>Política migratoria y servicio al ciudadano</t>
  </si>
  <si>
    <t>1199</t>
  </si>
  <si>
    <t>150800</t>
  </si>
  <si>
    <t>DEFENSA CIVIL COLOMBIANA, GUILLERMO LEÓN VALENCIA</t>
  </si>
  <si>
    <t>110200</t>
  </si>
  <si>
    <t>FONDO ROTATORIO DEL MINISTERIO DE RELACIONES EXTERIORES</t>
  </si>
  <si>
    <t>JUSTICIA Y DEL DERECHO</t>
  </si>
  <si>
    <t>120101</t>
  </si>
  <si>
    <t>MINISTERIO DE JUSTICIA Y DEL DERECHO - GESTIÓN GENERAL</t>
  </si>
  <si>
    <t>1207</t>
  </si>
  <si>
    <t>1299</t>
  </si>
  <si>
    <t>1202</t>
  </si>
  <si>
    <t>Promoción al acceso a la justicia</t>
  </si>
  <si>
    <t>Justicia transicional</t>
  </si>
  <si>
    <t>120400</t>
  </si>
  <si>
    <t>SUPERINTENDENCIA DE NOTARIADO Y REGISTRO</t>
  </si>
  <si>
    <t>1209</t>
  </si>
  <si>
    <t>Modernización de la información inmobiliaria</t>
  </si>
  <si>
    <t>HACIENDA</t>
  </si>
  <si>
    <t>130101</t>
  </si>
  <si>
    <t>MINISTERIO DE HACIENDA Y CREDITO PUBLICO - GESTION GENERAL</t>
  </si>
  <si>
    <t>1302</t>
  </si>
  <si>
    <t>Gestión de recursos públicos</t>
  </si>
  <si>
    <t>1301</t>
  </si>
  <si>
    <t>Política macroeconómica y fiscal</t>
  </si>
  <si>
    <t>1399</t>
  </si>
  <si>
    <t>151100</t>
  </si>
  <si>
    <t>CAJA DE SUELDOS DE RETIRO DE LA POLICIA NACIONAL</t>
  </si>
  <si>
    <t>151600</t>
  </si>
  <si>
    <t>SUPERINTENDENCIA DE VIGILANCIA Y SEGURIDAD PRIVADA</t>
  </si>
  <si>
    <t>151900</t>
  </si>
  <si>
    <t>HOSPITAL MILITAR</t>
  </si>
  <si>
    <t>152000</t>
  </si>
  <si>
    <t>AGENCIA LOGISTICA DE LAS FUERZAS MILITARES</t>
  </si>
  <si>
    <t>160101</t>
  </si>
  <si>
    <t>POLICIA NACIONAL - GESTION GENERAL</t>
  </si>
  <si>
    <t>1501</t>
  </si>
  <si>
    <t>160102</t>
  </si>
  <si>
    <t>POLICIA NACIONAL - SALUD</t>
  </si>
  <si>
    <t>170101</t>
  </si>
  <si>
    <t>MINAGRICULTURA - GESTION GENERAL</t>
  </si>
  <si>
    <t>1704</t>
  </si>
  <si>
    <t>Ordenamiento social y uso productivo del territorio rural</t>
  </si>
  <si>
    <t>1703</t>
  </si>
  <si>
    <t>PRESIDENCIA DE LA REPUBLICA</t>
  </si>
  <si>
    <t>020101</t>
  </si>
  <si>
    <t>0299</t>
  </si>
  <si>
    <t>120800</t>
  </si>
  <si>
    <t>INSTITUTO NACIONAL PENITENCIARIO Y CARCELARIO - INPEC</t>
  </si>
  <si>
    <t>1206</t>
  </si>
  <si>
    <t>Sistema penitenciario y carcelario en el marco de los derechos humanos</t>
  </si>
  <si>
    <t>150101</t>
  </si>
  <si>
    <t>MINISTERIO DE DEFENSA NACIONAL - GESTION GENERAL</t>
  </si>
  <si>
    <t>1599</t>
  </si>
  <si>
    <t>151201</t>
  </si>
  <si>
    <t>FONPOLICIA - GESTION GENERAL</t>
  </si>
  <si>
    <t>1708</t>
  </si>
  <si>
    <t>1706</t>
  </si>
  <si>
    <t>Aprovechamiento de mercados externos</t>
  </si>
  <si>
    <t>Mejoramiento de la habitabilidad rural</t>
  </si>
  <si>
    <t>121100</t>
  </si>
  <si>
    <t>UNIDAD DE SERVICIOS PENITENCIARIOS Y CARCELARIOS - USPEC</t>
  </si>
  <si>
    <t>121000</t>
  </si>
  <si>
    <t>UNIDAD ADMINISTRATIVA ESPECIAL AGENCIA NACIONAL DE DEFENSA JURIDICA DEL ESTADO</t>
  </si>
  <si>
    <t>1205</t>
  </si>
  <si>
    <t>150102</t>
  </si>
  <si>
    <t>MINISTERIO DE DEFENSA NACIONAL - COMANDO GENERAL</t>
  </si>
  <si>
    <t>130117</t>
  </si>
  <si>
    <t>Inspección, control y vigilancia financiera, solidaria y de recursos públicos</t>
  </si>
  <si>
    <t>131500</t>
  </si>
  <si>
    <t>FONDO ADAPTACION</t>
  </si>
  <si>
    <t>1303</t>
  </si>
  <si>
    <t>Reducción de la vulnerabilidad fiscal ante desastres y riesgos climáticos</t>
  </si>
  <si>
    <t>131401</t>
  </si>
  <si>
    <t>UGPPP - GESTION GENERAL</t>
  </si>
  <si>
    <t>150104</t>
  </si>
  <si>
    <t>MINISTERIO DE DEFENSA NACIONAL - ARMADA</t>
  </si>
  <si>
    <t>020900</t>
  </si>
  <si>
    <t>021100</t>
  </si>
  <si>
    <t>021300</t>
  </si>
  <si>
    <t>AGENCIA NACIONAL INMOBILIARIA VIRGILIO BARCO VARGAS</t>
  </si>
  <si>
    <t>021200</t>
  </si>
  <si>
    <t>CONGRESO DE LA REPUBLICA</t>
  </si>
  <si>
    <t>010101</t>
  </si>
  <si>
    <t>0199</t>
  </si>
  <si>
    <t>Mejoramiento de la eficiencia y la transparencia legislativa</t>
  </si>
  <si>
    <t>150112</t>
  </si>
  <si>
    <t>MINISTERIO DE DEFENSA NACIONAL - DIRECCION GENERAL MARITIMA - DIMAR</t>
  </si>
  <si>
    <t>Desarrollo marítimo, fluvial y costero desde el sector defensa</t>
  </si>
  <si>
    <t>0204</t>
  </si>
  <si>
    <t>150103</t>
  </si>
  <si>
    <t>MINISTERIO DE DEFENSA NACIONAL - EJERCITO</t>
  </si>
  <si>
    <t>170106</t>
  </si>
  <si>
    <t>UNIDAD DE PLANIFICACIÓN DE TIERRAS RURALES, ADECUACIÓN DE TIERRAS Y USOS AGROPECUARIOS UPRA</t>
  </si>
  <si>
    <t>250105</t>
  </si>
  <si>
    <t>MINISTERIO PUBLICO - INSTITUTO DE ESTUDIOS DEL MINISTERIO PUBLICO</t>
  </si>
  <si>
    <t>130800</t>
  </si>
  <si>
    <t>UNIDAD ADMINISTRATIVA ESPECIAL CONTADURIA GENERAL DE LA NACION</t>
  </si>
  <si>
    <t>131200</t>
  </si>
  <si>
    <t>UNIDAD DE INFORMACION Y ANALISIS FINANCIERO</t>
  </si>
  <si>
    <t>010102</t>
  </si>
  <si>
    <t>131300</t>
  </si>
  <si>
    <t>SUPERINTENDENCIA FINANCIERA DE COLOMBIA</t>
  </si>
  <si>
    <t>150111</t>
  </si>
  <si>
    <t>MINISTERIO DE DEFENSA NACIONAL - SALUD</t>
  </si>
  <si>
    <t>030300</t>
  </si>
  <si>
    <t>UNIDAD ADMINISTRATIVA ESPECIAL - AGENCIA NACIONAL DE CONTRATACIÓN PÚBLICA - COLOMBIA COMPRA EFICIENTE.</t>
  </si>
  <si>
    <t>Fortalecimiento del sistema de compra pública</t>
  </si>
  <si>
    <t>130900</t>
  </si>
  <si>
    <t>SUPERINTENDENCIA DE LA ECONOMIA SOLIDARIA</t>
  </si>
  <si>
    <t>131000</t>
  </si>
  <si>
    <t>UNIDAD ADMINISTRATIVA ESPECIAL DIRECCION DE IMPUESTOS Y ADUANAS NACIONALES</t>
  </si>
  <si>
    <t>1305</t>
  </si>
  <si>
    <t>Fortalecimiento del recaudo y tributación</t>
  </si>
  <si>
    <t>Apropiación Vigente</t>
  </si>
  <si>
    <t>PROGRAMAS PRESUPUESTALES</t>
  </si>
  <si>
    <t>PROGRAMAS ORIENTADOS A RESULTADOS</t>
  </si>
  <si>
    <t>Entidad</t>
  </si>
  <si>
    <t>Por favor filtre el sector y la entidad. El programa presupuestal se encuentra en la columna sombreada.</t>
  </si>
  <si>
    <t>V.F. Autorizadas</t>
  </si>
  <si>
    <t>Cifras en millones de pesos corrientes</t>
  </si>
  <si>
    <t>21/20</t>
  </si>
  <si>
    <t>171700</t>
  </si>
  <si>
    <t>171800</t>
  </si>
  <si>
    <t>191301</t>
  </si>
  <si>
    <t>AGENCIA NACIONAL DE TIERRAS - ANT</t>
  </si>
  <si>
    <t>AGENCIA DE DESARROLLO RURAL - ADR</t>
  </si>
  <si>
    <t>FONDO DE PREVISION SOCIAL DEL CONGRESO - PENSIONES</t>
  </si>
  <si>
    <t>RAMA JUDICIAL - CONSEJO SUPERIOR DE LA JUDICATURA</t>
  </si>
  <si>
    <t>1102</t>
  </si>
  <si>
    <t>1203</t>
  </si>
  <si>
    <t>3205</t>
  </si>
  <si>
    <t>3208</t>
  </si>
  <si>
    <t>3704</t>
  </si>
  <si>
    <t>Mejoramiento de la planeación territorial, sectorial y de inversión pública</t>
  </si>
  <si>
    <t>Posicionamiento en instancias globales, multilaterales, regionales y subregionales</t>
  </si>
  <si>
    <t>Soberanía territorial y desarrollo fronterizo</t>
  </si>
  <si>
    <t>Promoción de los métodos de resolución de conflictos</t>
  </si>
  <si>
    <t>Gestión del riesgo de desastres desde el sector defensa y seguridad</t>
  </si>
  <si>
    <t>Servicios financieros y gestión del riesgo para las actividades agropecuarias y rurales</t>
  </si>
  <si>
    <t>Ciencia, tecnología e innovación agropecuaria</t>
  </si>
  <si>
    <t>Ordenamiento ambiental territorial</t>
  </si>
  <si>
    <t>Gestión, protección y salvaguardia del patrimonio cultural colombiano</t>
  </si>
  <si>
    <t>Generación y formalización del empleo</t>
  </si>
  <si>
    <t>Formación para el trabajo</t>
  </si>
  <si>
    <t>Derechos fundamentales del trabajo y fortalecimiento del diálogo social</t>
  </si>
  <si>
    <t>Fomento a la recreación, la actividad física y el deporte para desarrollar entornos de convivencia y paz</t>
  </si>
  <si>
    <t>CÁMARA DE REPRESENTANTES</t>
  </si>
  <si>
    <t>2017011000129</t>
  </si>
  <si>
    <t>2017011000216</t>
  </si>
  <si>
    <t>DISEÑO E IMPLEMENTACIÓN DEL SISTEMA NACIONAL DE INFORMACIÓN PARA EL SEGUIMIENTO, MONITOREO Y EVALUACIÓN DE LA POLÍTICA PÚBLICA INTEGRAL EN DERECHOS HUMANOS  NACIONAL</t>
  </si>
  <si>
    <t>2017011000206</t>
  </si>
  <si>
    <t>SERVICIO DE PAGO DE LAS OBLIGACIONES PENDIENTES DE LOS PROYECTOS APROBADOS POR EL CONSEJO ASESOR DE REGALÍAS   NACIONAL</t>
  </si>
  <si>
    <t>2017011000280</t>
  </si>
  <si>
    <t>SERVICIO DE TECNOLOGÍA DE INFORMACIÓN Y COMUNICACIONES TIC CON DISPONIBILIDAD Y COBERTURA  NACIONAL</t>
  </si>
  <si>
    <t>2017011000371</t>
  </si>
  <si>
    <t>APOYO CAPACIDADES INSTITUCIONALES PARA LA CONSTRUCCIÓN DE PAZ Y EL ANÁLISIS, GESTIÓN Y TRANSFORMACIÓN DE CONFLICTOS   NACIONAL</t>
  </si>
  <si>
    <t>2017011000119</t>
  </si>
  <si>
    <t>FORTALECIMIENTO DE LA PLATAFORMA TECNOLÓGICA DE LA SUPERINTENDENCIA FINANCIERA DE COLOMBIA  BOGOTÁ</t>
  </si>
  <si>
    <t>SENADO DE LA REPÚBLICA</t>
  </si>
  <si>
    <t>2017011000235</t>
  </si>
  <si>
    <t>AGENCIA PARA LA REINCORPORACION Y LA NORMALIZACION - ARN</t>
  </si>
  <si>
    <t>2017011000084</t>
  </si>
  <si>
    <t>ASISTENCIA TÉCNICA Y JURÍDICA PARA LA FORMALIZACIÓN DE LA PEQUEÑA PROPIEDAD PRIVADA RURAL A NIVEL  NACIONAL</t>
  </si>
  <si>
    <t>2017011000085</t>
  </si>
  <si>
    <t>ASISTENCIA JURÍDICA Y TÉCNICA PARA LA REGULARIZACIÓN DE LA PROPIEDAD A NIVEL  NACIONAL</t>
  </si>
  <si>
    <t>2017011000087</t>
  </si>
  <si>
    <t>FORTALECIMIENTO GESTIÓN INTEGRAL DEL FONDO DOCUMENTAL DE LA AGENCIA NACIONAL DE TIERRAS NIVEL  NACIONAL</t>
  </si>
  <si>
    <t>2017011000094</t>
  </si>
  <si>
    <t>FORTALECIMIENTO DE LA CAPACIDAD DE GESTIÓN INSTITUCIONAL  NACIONAL</t>
  </si>
  <si>
    <t>2017011000072</t>
  </si>
  <si>
    <t>ELABORACIÓN DE PLANES DE ORDENAMIENTO SOCIAL DE LA PROPIEDAD RURAL A NIVEL  NACIONAL</t>
  </si>
  <si>
    <t>2017011000062</t>
  </si>
  <si>
    <t>DOTACIÓN  DE TIERRAS PARA GARANTIZAR LOS MECANISMOS DE ACCESO A SUJETOS DE REFORMA AGRARIA A NIVEL  NACIONAL</t>
  </si>
  <si>
    <t>2017011000229</t>
  </si>
  <si>
    <t>Renovación territorial para el desarrollo integral de las zonas rurales afectadas por el conflicto armado</t>
  </si>
  <si>
    <t>2017011000314</t>
  </si>
  <si>
    <t>IMPLEMENTACIÓN DE LAS TECNOLOGÍAS DE INFORMACIÓN Y COMUNICACIONES PARA LA RENOVACIÓN DEL TERRITORIO  NACIONAL</t>
  </si>
  <si>
    <t>2017011000174</t>
  </si>
  <si>
    <t>ANÁLISIS Y CONTROL EN LOS SERVICIOS DE TELECOMUNICACIONES Y SERVICIOS POSTALES A NIVEL  NACIONAL</t>
  </si>
  <si>
    <t>2017011000175</t>
  </si>
  <si>
    <t>CONSOLIDACIÓN DEL VALOR COMPARTIDO EN EL MINTIC   BOGOTÁ</t>
  </si>
  <si>
    <t>231100</t>
  </si>
  <si>
    <t>COMPUTADORES PARA EDUCAR CPE</t>
  </si>
  <si>
    <t>2017011000413</t>
  </si>
  <si>
    <t>2017011000418</t>
  </si>
  <si>
    <t>2017011000181</t>
  </si>
  <si>
    <t>2017011000179</t>
  </si>
  <si>
    <t>ADMINISTRACIÓN DE LAS ÁREAS DEL SISTEMA DE PARQUES NACIONALES  NATURALES Y COORDINACIÓN DEL SISTEMA NACIONAL DE ÁREAS PROTEGIDAS.  NACIONAL</t>
  </si>
  <si>
    <t>322300</t>
  </si>
  <si>
    <t>CORPORACION PARA EL DESARROLLO SOSTENIBLE DEL SUR DE LA AMAZONIA - CORPOAMAZONIA</t>
  </si>
  <si>
    <t>323000</t>
  </si>
  <si>
    <t>CORPORACION AUTONOMA REGIONAL DE SUCRE (CARSUCRE)</t>
  </si>
  <si>
    <t>323600</t>
  </si>
  <si>
    <t>CORPORACION AUTONOMA REGIONAL DE CHIVOR (CORPOCHIVOR)</t>
  </si>
  <si>
    <t>323900</t>
  </si>
  <si>
    <t>CORPORACION AUTONOMA REGIONAL DEL SUR DE BOLIVAR (CSB)</t>
  </si>
  <si>
    <t>2017011000147</t>
  </si>
  <si>
    <t>CONSTRUCCIÓN ADECUACION, MANTENIMIENTO, RESTAURACION Y DOTACION DE INFRAESTRUCTURA CULTURAL  NACIONAL</t>
  </si>
  <si>
    <t>2017011000198</t>
  </si>
  <si>
    <t>RECUPERACIÓN Y SALVAGUARDIA DEL PATRIMONIO CULTURAL  NACIONAL</t>
  </si>
  <si>
    <t>2017011000121</t>
  </si>
  <si>
    <t>PROTECCIÓN DEL PATRIMONIO ARQUEOLÓGICO, ANTROPOLÓGICO E HISTÓRICO DE LA NACIÓN   BOGOTÁ, NACIONAL, SAN AGUSTÍN, ISNOS, UNGUÍA, SANTA MARTA</t>
  </si>
  <si>
    <t>2017011000064</t>
  </si>
  <si>
    <t>SERVICIO DE INSPECCIÓN Y VIGILANCIA A CONTADORES PÚBLICOS Y SOCIEDADES PRESTADORAS DE SERVICIOS CONTABLES  NACIONAL</t>
  </si>
  <si>
    <t>2017011000063</t>
  </si>
  <si>
    <t>FORTALECIMIENTO DE LA GESTIÓN INTERNA INSTITUCIONAL DE LA JUNTA CENTRAL DE CONTADORES  NACIONAL</t>
  </si>
  <si>
    <t>2017011000364</t>
  </si>
  <si>
    <t>FORTALECIMIENTO DE LA COMERCIALIZACIÓN DE LOS SERVICIOS METROLÓGICOS A NIVEL   NACIONAL</t>
  </si>
  <si>
    <t>2017011000365</t>
  </si>
  <si>
    <t>FORTALECIMIENTO DE LA CAPACIDAD ANALÍTICA EN METROLOGÍA QUÍMICA Y BIOMEDICINA A NIVEL  NACIONAL</t>
  </si>
  <si>
    <t>2017011000367</t>
  </si>
  <si>
    <t>DESARROLLO DE LA OFERTA DE SERVICIOS EN METROLOGÍA FÍSICA EN EL ÁMBITO  NACIONAL</t>
  </si>
  <si>
    <t>2017011000369</t>
  </si>
  <si>
    <t>INNOVACIÓN DE LAS TECNOLOGÍAS DE INFORMACIÓN EN EL INSTITUTO DE METROLOGIA  NACIONAL</t>
  </si>
  <si>
    <t>2017011000076</t>
  </si>
  <si>
    <t>FORTALECIMIENTO DE LA INSPECCIÓN, VIGILANCIA Y CONTROL REALIZADA POR LA SUPERINTENDENCIA NACIONAL DE SALUD AL SISTEMA GENERAL DE SEGURIDAD SOCIAL EN SALUD, A NIVEL  NACIONAL</t>
  </si>
  <si>
    <t>2017011000209</t>
  </si>
  <si>
    <t>MEJORAMIENTO DEL MODELO INTEGRADO DE PLANEACIÓN Y GESTIÓN EN EL MINISTERIO DE MINAS Y ENERGÍA  BOGOTÁ</t>
  </si>
  <si>
    <t>2017011000218</t>
  </si>
  <si>
    <t>FORTALECIMIENTO DE LA AUTORIDAD REGULADORA PARA EL USO SEGURO DE LOS MATERIALES NUCLEARES Y RADIACTIVOS EN EL TERRITORIO   NACIONAL</t>
  </si>
  <si>
    <t>2017011000335</t>
  </si>
  <si>
    <t>2017011000316</t>
  </si>
  <si>
    <t>2017011000317</t>
  </si>
  <si>
    <t>2017011000323</t>
  </si>
  <si>
    <t>2017011000324</t>
  </si>
  <si>
    <t>2017011000325</t>
  </si>
  <si>
    <t>2017011000327</t>
  </si>
  <si>
    <t>2017011000051</t>
  </si>
  <si>
    <t>2017011000339</t>
  </si>
  <si>
    <t>CONSTRUCCIÓN , MEJORAMIENTO, MANTENIMIENTO Y OPERACIÓN DE LA INFRAESTRUCTURA PORTUARIA FLUVIAL.  NACIONAL</t>
  </si>
  <si>
    <t>2017011000330</t>
  </si>
  <si>
    <t>ADECUACIÓN MEJORAMIENTO Y MANTENIMIENTO DE LA RED FLUVIAL.  NACIONAL</t>
  </si>
  <si>
    <t>2018011000064</t>
  </si>
  <si>
    <t>2018011000066</t>
  </si>
  <si>
    <t>2017011000167</t>
  </si>
  <si>
    <t>IMPLEMENTACIÓN DE LA ESTRATEGIA ANTICORRUPCIÓN DE LA PROCURADURÍA GENERAL DE LA NACIÓN A NIVEL  NACIONAL</t>
  </si>
  <si>
    <t>2017011000146</t>
  </si>
  <si>
    <t>2017011000373</t>
  </si>
  <si>
    <t>MEJORAMIENTO DE LA PLATAFORMA TECNOLÓGICA DE LA CONTRALORÍA GENERAL DE LA REPÚBLICA A NIVEL  NACIONAL</t>
  </si>
  <si>
    <t>290400</t>
  </si>
  <si>
    <t>FONDO ESPECIAL PARA LA ADMINISTRACION DE BIENES DE LA FISCALIA GENERAL DE LA NACION</t>
  </si>
  <si>
    <t>2017011000232</t>
  </si>
  <si>
    <t>FORTALECIMIENTO FORTALECER LA GESTIÓN AMBIENTAL DEL ESTADO COLOMBIANO SOBRE LAS ZONAS MARINAS Y COSTERAS Y RECURSOS ACUÁTICOS  NACIONAL</t>
  </si>
  <si>
    <t>2017011000266</t>
  </si>
  <si>
    <t>IMPLEMENTACIÓN DE ESTRATEGIAS DE LA POLÍTICA NACIONAL DE EDUCACIÓN AMBIENTAL Y PARTICIPACIÓN HACIA LA GOBERNANZA AMBIENTAL EN COLOMBIA.  NACIONAL</t>
  </si>
  <si>
    <t>2017011000215</t>
  </si>
  <si>
    <t>FORTALECIMIENTO INSTITUCIONAL PARA LA IMPLEMENTACIÓN DE LA POLÍTICA NACIONAL PARA LA GESTIÓN INTEGRAL DEL RECURSO HÍDRICO  NACIONAL</t>
  </si>
  <si>
    <t>2017011000143</t>
  </si>
  <si>
    <t>FORTALECIMIENTO DE LA CAPACIDAD DEL ENTORNO FISCO Y LOGÍSTICO REQUERIDO PARA EL LEVANTAMIENTO Y GESTIÓN DE LA INFORMACIÓN AMBIENTAL DE LA AMAZONIA COLOMBIANA.  AMAZONAS, CAQUETÁ, VAUPÉS, GUAVIARE, GUAINÍA</t>
  </si>
  <si>
    <t>2017011000135</t>
  </si>
  <si>
    <t>ADECUACIÓN , OPTIMIZACIÓN Y MANTENIMIENTO DE LA INFRAESTRUCTURA FÍSICA Y TECNOLÓGICA EN LAS ESTACIONES DE INVESTIGACIÓN Y LAS SEDES DEL INSTITUTO ALEXANDER VON HUMBOLDT  NACIONAL</t>
  </si>
  <si>
    <t>2017011000137</t>
  </si>
  <si>
    <t>INVESTIGACIÓN CONSERVACIÓN Y APROVECHAMIENTO SOSTENIBLE DE LA DIVERSIDAD BIOLÓGICA, SOCIOECONOMICA Y CULTURAL DE LA AMAZONIA COLOMBIANA  AMAZONAS, CAQUETÁ, PUTUMAYO, GUAVIARE, VAUPÉS, GUAINÍA</t>
  </si>
  <si>
    <t>2017011000118</t>
  </si>
  <si>
    <t>INVESTIGACIÓN CIENTÍFICA Y PRODUCCIÓN DE CONOCIMIENTO E INFORMACIÓN PARA LA GESTIÓN INTEGRAL DE LA BIODIVERSIDAD Y LOS SERVICIOS ECOSISTÉMICOS DE INTERÉS  NACIONAL</t>
  </si>
  <si>
    <t>2017011000124</t>
  </si>
  <si>
    <t>FORTALECIMIENTO DE LA OFERTA INSTITUCIONAL PARA LA SOSTENIBILIDAD AMBIENTAL DEL TERRITORIO EN EL MARCO DE LOS NEGOCIOS VERDES Y SOSTENIBLES. NIVEL  NACIONAL</t>
  </si>
  <si>
    <t>2017011000200</t>
  </si>
  <si>
    <t>FORTALECIMIENTO DE LA GESTIÓN DE CAMBIO CLIMÁTICO EN LA PLANEACIÓN SECTORIAL Y TERRITORIAL  NACIONAL</t>
  </si>
  <si>
    <t>2017011000336</t>
  </si>
  <si>
    <t>INVESTIGACIÓN GENERACIÓN  Y DIFUSIÓN DE CONOCIMIENTO CIENTÍFICO SOBRE LA REALIDAD AMBIENTAL, SOCIO PRODUCTIVA Y CULTURAL DEL CHOCÓ BIOGEOGRÁFICO  ANTIOQUIA, CAUCA, CHOCÓ, NARIÑO, VALLE DEL CAUCA, RISARALDA, CÓRDOBA</t>
  </si>
  <si>
    <t>2017011000113</t>
  </si>
  <si>
    <t>INVESTIGACIÓN CIENTÍFICA HACIA LA GENERACIÓN DE INFORMACIÓN Y CONOCIMIENTO DE  LAS  ZONAS MARINAS Y COSTERAS DE INTERES DE LA NACIÓN  NACIONAL</t>
  </si>
  <si>
    <t>2017011000115</t>
  </si>
  <si>
    <t>FORTALECIMIENTO DE LA INFRAESTRUCTURA FÍSICA, TECNOLÓGICA Y DE LA GESTIÓN ADMINISTRATIVA DEL INVEMAR  NACIONAL</t>
  </si>
  <si>
    <t>2017011000352</t>
  </si>
  <si>
    <t>FORTALECIMIENTO AMPLIACIÓN DE LA CAPACIDAD INSTALADA DE INFRAESTRUCTURA FÍSICA, TECNOLÓGICA Y ADMINISTRATIVA DEL INSTITUTO DE INVESTIGACIONES AMBIENTALES DEL PACÍFICO  ANTIOQUIA, CAUCA, CHOCÓ, NARIÑO, RISARALDA, VALLE DEL CAUCA, CÓRDOBA</t>
  </si>
  <si>
    <t>2017011000309</t>
  </si>
  <si>
    <t>IMPLEMENTACIÓN DE LA ESTRATEGIA DE DIVULGACIÓN Y COMUNICACIÓN DE LA INFORMACIÓN AMBIENTAL A NIVEL  NACIONAL</t>
  </si>
  <si>
    <t>2017011000402</t>
  </si>
  <si>
    <t>FORTALECIMIENTO DE LA GESTIÓN INSTITUCIONAL DE LA AUTORIDAD NACIONAL DE LICENCIAS AMBIENTALES.   NACIONAL</t>
  </si>
  <si>
    <t>2017011000403</t>
  </si>
  <si>
    <t>FORTALECIMIENTO DE LOS PROCESOS DE LA EVALUACIÓN Y EL SEGUIMIENTO DE LAS LICENCIAS, PERMISOS Y TRÁMITES AMBIENTALES  NACIONAL</t>
  </si>
  <si>
    <t>2017011000189</t>
  </si>
  <si>
    <t>FORTALECIMIENTO DE LA GESTIÓN DEL CONOCIMIENTO HIDROLÓGICO, METEOROLÓGICO Y AMBIENTAL  NACIONAL</t>
  </si>
  <si>
    <t>2017011000128</t>
  </si>
  <si>
    <t>FORTALECIMIENTO DE LA GESTIÓN Y DIRECCIÓN DEL INSTITUTO DE HIDROLOGÍA, METEOROLOGÍA Y ESTUDIOS AMBIENTALES  NACIONAL</t>
  </si>
  <si>
    <t>2017011000451</t>
  </si>
  <si>
    <t>FORTALECIMIENTO DE LA GESTIÓN TECNOLÓGICA QUE APOYA LOS PROCESOS DE LICENCIAMIENTO, PERMISOS Y TRÁMITES AMBIENTALES.  NACIONAL</t>
  </si>
  <si>
    <t>321600</t>
  </si>
  <si>
    <t>CORPORACION AUTONOMA REGIONAL DE NARINO (CORPONARINO)</t>
  </si>
  <si>
    <t>2017011000190</t>
  </si>
  <si>
    <t>DESARROLLO  DE ESTRATEGIAS CON ENFOQUE TERRITORIAL PARA LA PROMOCIÓN Y COMPETITIVIDAD TURÍSTICA A NIVEL  NACIONAL</t>
  </si>
  <si>
    <t>2017011000186</t>
  </si>
  <si>
    <t>IMPLEMENTACIÓN DE ESTRATEGIAS PARA EL MEJORAMIENTO DE CAPACIDADES Y FORTALECIMIENTO DE LAS MIPYMES A NIVEL   NACIONAL</t>
  </si>
  <si>
    <t>2017011000162</t>
  </si>
  <si>
    <t>APOYO AL GOBIERNO EN UNA CORRECTA INSERCIÓN DE COLOMBIA EN LOS MERCADOS INTERNACIONALES, APERTURA DE NUEVOS MERCADOS Y LA PROFUNDIZACIÓN DE LOS EXISTENTES -   NACIONAL</t>
  </si>
  <si>
    <t>2017011000141</t>
  </si>
  <si>
    <t>APOYO A LA PROMOCION DE LA ECONOMIA CIRCULAR Y LA EFICIENCIA EN EL USO DE LOS RECURSOS EN LAS EMPRESAS A NIVEL   NACIONAL</t>
  </si>
  <si>
    <t>2017011000125</t>
  </si>
  <si>
    <t>IMPLEMENTACIÓN  DE INSTRUMENTOS QUE MEJOREN LA PRODUCTIVIDAD Y COMPETITIVIDAD DE LAS EMPRESAS PARA INCREMENTAR, DIVERSIFICAR Y SOFISTICAR LA OFERTA  NACIONAL</t>
  </si>
  <si>
    <t>2017011000098</t>
  </si>
  <si>
    <t>DIVULGACIÓN PARA VISIBILIZACIÓN Y POSICIONAMIENTO DEL SECTOR SOLIDARIO Y DE LA UNIDAD ADMINISTRATIVA ESPECIAL DE ORGANIZACIONES SOLIDARIAS A NIVEL  NACIONAL</t>
  </si>
  <si>
    <t>2017011000099</t>
  </si>
  <si>
    <t>FORTALECIMIENTO DE LA INFRAESTRUCTURA TECNOLÓGICA DE LA UNIDAD ADMINISTRATIVA ESPECIAL ORGANIZACIONES SOLIDARIAS A NIVEL   NACIONAL</t>
  </si>
  <si>
    <t>2017011000079</t>
  </si>
  <si>
    <t>FORTALECIMIENTO DEL SISTEMA INTEGRADO DE GESTIÓN DE LA UNIDAD DEL SPE  BOGOTÁ</t>
  </si>
  <si>
    <t>2017011000211</t>
  </si>
  <si>
    <t>3903</t>
  </si>
  <si>
    <t>Desarrollo tecnológico e innovación para crecimiento empresarial</t>
  </si>
  <si>
    <t>2017011000241</t>
  </si>
  <si>
    <t>APOYO AL FORTALECIMIENTO DE LA TRANSFERENCIA INTERNACIONAL DE CONOCIMIENTO A LOS ACTORES DEL SNCTI NIVEL NACIONAL  NACIONAL</t>
  </si>
  <si>
    <t>2017011000228</t>
  </si>
  <si>
    <t>DESARROLLO DE VOCACIONES CIENTÍFICAS Y CAPACIDADES PARA LA INVESTIGACIÓN EN NIÑOS Y JÓVENES A NIVEL  NACIONAL</t>
  </si>
  <si>
    <t>3904</t>
  </si>
  <si>
    <t>Generación de una cultura que valora y gestiona el conocimiento y la innovación</t>
  </si>
  <si>
    <t>2017011000151</t>
  </si>
  <si>
    <t>CAPACITACIÓN DE RECURSOS HUMANOS PARA LA INVESTIGACIÓN  NACIONAL</t>
  </si>
  <si>
    <t>2017011000192</t>
  </si>
  <si>
    <t>FORTALECIMIENTO DE LAS CAPACIDADES DE LOS ACTORES DEL SNCTEI PARA LA GENERACIÓN DE CONOCIMIENTO A NIVEL  NACIONAL</t>
  </si>
  <si>
    <t>2017011000193</t>
  </si>
  <si>
    <t>ADMINISTRACIÓN SISTEMA NACIONAL DE CIENCIA Y TECNOLOGÍA  NACIONAL</t>
  </si>
  <si>
    <t>2017011000194</t>
  </si>
  <si>
    <t>MEJORAMIENTO DEL IMPACTO DE LA INVESTIGACIÓN CIENTÍFICA EN EL SECTOR SALUD.  NACIONAL</t>
  </si>
  <si>
    <t>2017011000333</t>
  </si>
  <si>
    <t>APOYO  AL FOMENTO Y DESARROLLO DE LA APROPIACIÓN SOCIAL DE LA CTEI - ASCTI  NACIONAL</t>
  </si>
  <si>
    <t>2017011000106</t>
  </si>
  <si>
    <t>SANEAMIENTO Y LEGALIZACIÓN DE LOS BIENES INMUEBLES DE LOS EXTINTOS ICT-INURBE A NIVEL  NACIONAL</t>
  </si>
  <si>
    <t>2017011000091</t>
  </si>
  <si>
    <t>ASESORIA EN LOS PROCESOS DE CESIÓN A TÍTULO GRATUITO DE LOS BIENES INMUEBLES FISCALES URBANOS A NIVEL   NACIONAL</t>
  </si>
  <si>
    <t>2017011000092</t>
  </si>
  <si>
    <t>FORTALECIMIENTO EN LA IMPLEMENTACIÓN DE LINEAMIENTOS NORMATIVOS Y DE POLÍTICA PÚBLICA EN MATERIA DE DESARROLLO URBANO Y TERRITORIAL A NIVEL  NACIONAL</t>
  </si>
  <si>
    <t>2017011000096</t>
  </si>
  <si>
    <t>FORTALECIMIENTO DE LAS POLÍTICAS PÚBLICAS DE VIVIENDA URBANA A NIVEL  NACIONAL</t>
  </si>
  <si>
    <t>2017011000088</t>
  </si>
  <si>
    <t>DESARROLLO Y MEJORAMIENTO DEL SECTOR DE AGUA POTABLE Y SANEAMIENTO BÁSICO A NIVEL  NACIONAL</t>
  </si>
  <si>
    <t>2017011000049</t>
  </si>
  <si>
    <t>APOYO FINANCIERO PARA FACILITAR EL ACCESO A LOS SERVICIOS DE AGUA POTABLE Y MANEJO DE AGUAS RESIDUALES A NIVEL  NACIONAL</t>
  </si>
  <si>
    <t>2017011000134</t>
  </si>
  <si>
    <t>FORTALECIMIENTO DE LAS CAPACIDADES ESTRATÉGICAS Y DE APOYO DEL MINISTERIO DE VIVIENDA, CIUDAD Y TERRITORIO A NIVEL  NACIONAL</t>
  </si>
  <si>
    <t>2017011000140</t>
  </si>
  <si>
    <t>FORTALECIMIENTO A LA PRESTACIÓN DE LOS SERVICIOS PÚBLICOS DE ACUEDUCTO, ALCANTARILLADO Y ASEO EN EL DEPARTAMENTO DE LA GUAJIRA.  LA GUAJIRA</t>
  </si>
  <si>
    <t>2017011000196</t>
  </si>
  <si>
    <t>FORTALECIMIENTO DE LA GESTIÓN JURÍDICA DEL MINISTERIO DE VIVIENDA, CIUDAD Y TERRITORIO A NIVEL  NACIONAL</t>
  </si>
  <si>
    <t>2017011000171</t>
  </si>
  <si>
    <t>FORTALECIMIENTO DE LAS TECNOLOGÍAS DE LA INFORMACIÓN Y LAS COMUNICACIONES EN EL MINISTERIO DE VIVIENDA, CIUDAD Y TERRITORIO A NIVEL   NACIONAL</t>
  </si>
  <si>
    <t>2017011000172</t>
  </si>
  <si>
    <t>FORTALECIMIENTO DE LA ACTIVIDAD DE MONITOREO A LOS RECURSOS DEL SGP-APSB Y LA ASISTENCIA TÉCNICA DE LAS ENTIDADES TERRITORIALES A NIVEL   NACIONAL</t>
  </si>
  <si>
    <t>2017011000173</t>
  </si>
  <si>
    <t>AMPLIACIÓN Y MEJORAMIENTO DE GESTIÓN INTEGRAL DE RESIDUOS SÓLIDOS EN EL TERRITORIO  NACIONAL</t>
  </si>
  <si>
    <t>2017011000379</t>
  </si>
  <si>
    <t>APOYO FINANCIERO PARA LA IMPLEMENTACIÓN DEL PLAN MAESTRO DE ALCANTARILLADO DEL MUNICIPIO DE   MOCOA</t>
  </si>
  <si>
    <t>2017011000248</t>
  </si>
  <si>
    <t>FORTALECIMIENTO DE LAS CAPACIDADES ADMINISTRATIVAS Y DE APOYO DE LA COMISIÓN DE REGULACIÓN DE AGUA POTABLE Y SANEAMIENTO BÁSICO – CRA - EN EL TERRITORIO  NACIONAL</t>
  </si>
  <si>
    <t>2017011000256</t>
  </si>
  <si>
    <t>DESARROLLO DE PROPUESTAS REGULATORIAS PARA EL SECTOR DE AGUA POTABLE Y SANEAMIENTO BÁSICO A NIVEL   NACIONAL</t>
  </si>
  <si>
    <t>2017011000282</t>
  </si>
  <si>
    <t>FORTALECIMIENTO DE LOS SERVICIOS TIC Y DE COMUNICACIONES EN LA COMISIÓN DE REGULACIÓN DE AGUA POTABLE Y SANEAMIENTO BÁSICO A NIVEL  NACIONAL</t>
  </si>
  <si>
    <t>2017011000281</t>
  </si>
  <si>
    <t>IMPLEMENTACIÓN DE ACCIONES PARA LA COORDINACIÓN Y ARTICULACIÓN DE LOS DIFERENTES ACTORES E INSTANCIAS DEL SNARIV  NACIONAL</t>
  </si>
  <si>
    <t>2017011000284</t>
  </si>
  <si>
    <t>IMPLEMENTACIÓN DE MEDIDAS DE PREVENCIÓN Y ASISTENCIA PARA VÍCTIMAS DEL CONFLICTO ARMADO  NACIONAL</t>
  </si>
  <si>
    <t>2017011000283</t>
  </si>
  <si>
    <t>IMPLEMENTACIÓN DE LAS MEDIDAS DE REPARACIÓN INDIVIDUAL Y COLECTIVA  NACIONAL</t>
  </si>
  <si>
    <t>2017011000090</t>
  </si>
  <si>
    <t>CONSTRUCCIÓN ADQUISICIÓN, ADECUACIÓN Y MANTENIMIENTO DE LAS SEDES DE LA ESAP  NACIONAL</t>
  </si>
  <si>
    <t>2017011000122</t>
  </si>
  <si>
    <t>FORTALECIMIENTO DE LA GESTION ACADÉMICA  E  INVESTIGATIVA DE LA ESAP,  NACIONAL</t>
  </si>
  <si>
    <t>2017011000397</t>
  </si>
  <si>
    <t>0505</t>
  </si>
  <si>
    <t>2017011000372</t>
  </si>
  <si>
    <t>2017011000279</t>
  </si>
  <si>
    <t>MEJORAMIENTO DE LA CAPACIDAD DE RESPUESTA PARA INTERVENIR ANTE LA OCURRENCIA DE DESASTRES EN EL TERRITORIO   NACIONAL</t>
  </si>
  <si>
    <t>2017011000419</t>
  </si>
  <si>
    <t>INCREMENTO DEL VALOR POR DINERO QUE OBTIENE EL ESTADO EN LA COMPRA PÚBLICA.  NACIONAL</t>
  </si>
  <si>
    <t>2017011000304</t>
  </si>
  <si>
    <t>2017011000157</t>
  </si>
  <si>
    <t>LEVANTAMIENTO E INTEGRACIÓN DE LA INFORMACIÓN GEOESPACIAL CON LA INFRAESTRUCTURA ESTADÍSTICA NACIONAL Y OTROS DATOS  NACIONAL</t>
  </si>
  <si>
    <t>2017011000390</t>
  </si>
  <si>
    <t>LEVANTAMIENTO Y ACTUALIZACIÓN DE ESTADÍSTICAS EN TEMAS ECONÓMICOS.  NACIONAL</t>
  </si>
  <si>
    <t>2017011000391</t>
  </si>
  <si>
    <t>LEVANTAMIENTO DE INFORMACIÓN ESTADÍSTICA CON CALIDAD, COBERTURA Y OPORTUNIDAD  NACIONAL</t>
  </si>
  <si>
    <t>2017011000392</t>
  </si>
  <si>
    <t>LEVANTAMIENTO Y ACTUALIZACIÓN DE ESTADÍSTICAS EN TEMAS SOCIALES  NACIONAL</t>
  </si>
  <si>
    <t>2017011000343</t>
  </si>
  <si>
    <t>LEVANTAMIENTO Y ACTUALIZACIÓN DE LA  INFORMACIÓN ESTADÍSTICA DE CARÁCTER SOCIODEMOGRÁFICO A NIVEL LOCAL Y  NACIONAL</t>
  </si>
  <si>
    <t>2017011000199</t>
  </si>
  <si>
    <t>FORTALECIMIENTO  Y MODERNIZACIÓN DE LAS TICS QUE RESPONDAN A LAS NECESIDADES DE LA ENTIDAD A NIVEL   NACIONAL</t>
  </si>
  <si>
    <t>2017011000338</t>
  </si>
  <si>
    <t>2017011000116</t>
  </si>
  <si>
    <t>2017011000328</t>
  </si>
  <si>
    <t>2017011000274</t>
  </si>
  <si>
    <t>2017011000227</t>
  </si>
  <si>
    <t>2017011000180</t>
  </si>
  <si>
    <t>FORTALECIMIENTO DEL MINISTERIO DE RELACIONES EXTERIORES PARA LA ATENCIÓN DE LAS VÍCTIMAS EN EL EXTERIOR  NACIONAL</t>
  </si>
  <si>
    <t>2017011000183</t>
  </si>
  <si>
    <t>2017011000015</t>
  </si>
  <si>
    <t>2017011000251</t>
  </si>
  <si>
    <t>CONSOLIDACIÓN DEL MODELO INTEGRAL DE CAPACITACIÓN POR COMPETENCIAS DE LOS FUNCIONARIOS DE MIGRACIÓN COLOMBIA.  NACIONAL</t>
  </si>
  <si>
    <t>2017011000253</t>
  </si>
  <si>
    <t>2017011000255</t>
  </si>
  <si>
    <t>321800</t>
  </si>
  <si>
    <t>CORPORACION AUTONOMA REGIONAL DE LA GUAJIRA (CORPOGUAJIRA)</t>
  </si>
  <si>
    <t>2017011000105</t>
  </si>
  <si>
    <t>FORTALECIMIENTO DE LOS  CONTROLES   DE LA  INFORMACIÓN  CONTABLE PÚBLICA REPORTADA POR LAS ENTIDADES REGULADAS POR LA CGN A NIVEL  NACIONAL</t>
  </si>
  <si>
    <t>22/21</t>
  </si>
  <si>
    <t>Total Vigencias Futuras 2019-2022</t>
  </si>
  <si>
    <t>Gastos de personal</t>
  </si>
  <si>
    <t xml:space="preserve">Adquisición de Bienes y servicios </t>
  </si>
  <si>
    <t xml:space="preserve">Transferencias corrientes </t>
  </si>
  <si>
    <t xml:space="preserve">Transferencias de capital </t>
  </si>
  <si>
    <t xml:space="preserve">Gastos de comercialización y producción </t>
  </si>
  <si>
    <t>Adquisición de activos financieros</t>
  </si>
  <si>
    <t xml:space="preserve">Disminución de pasivos </t>
  </si>
  <si>
    <t xml:space="preserve">Gastos por tributos, multas, sanciones e intereses de mora </t>
  </si>
  <si>
    <t xml:space="preserve">         -   </t>
  </si>
  <si>
    <t xml:space="preserve">*Clasificación correspondiente a la establecida por medio de la Resolución 010 del 7 de marzo de 2018 de la Dirección General de Presupuesto Público Nacional  </t>
  </si>
  <si>
    <t xml:space="preserve">             -   </t>
  </si>
  <si>
    <t>PND 2019-2022</t>
  </si>
  <si>
    <t>Total  2019-2022</t>
  </si>
  <si>
    <t>23/22</t>
  </si>
  <si>
    <t xml:space="preserve">Ingresos tributarios </t>
  </si>
  <si>
    <t>Impuestos directos *</t>
  </si>
  <si>
    <t>Impuestos indirectos **</t>
  </si>
  <si>
    <t xml:space="preserve">Ingresos no tributarios </t>
  </si>
  <si>
    <t>Contribuciones</t>
  </si>
  <si>
    <t>Tasas y derechos administrativos</t>
  </si>
  <si>
    <t xml:space="preserve">Multas sanciones e intereses de mora </t>
  </si>
  <si>
    <t xml:space="preserve">Derechos económicos por uso de recursos naturales </t>
  </si>
  <si>
    <t xml:space="preserve">venta de bienes y servicios </t>
  </si>
  <si>
    <t xml:space="preserve">II. Recursos de Capital </t>
  </si>
  <si>
    <t xml:space="preserve">Disposición de activos </t>
  </si>
  <si>
    <t xml:space="preserve">Dividendos y utilidades por otras inversiones de capital </t>
  </si>
  <si>
    <t>Traslados fondos DGCPTN</t>
  </si>
  <si>
    <t xml:space="preserve">Rendimientos financieros </t>
  </si>
  <si>
    <t xml:space="preserve">Recursos del crédito interno </t>
  </si>
  <si>
    <t>Recursos del crédito externo</t>
  </si>
  <si>
    <t xml:space="preserve">Ttransferencias de capital </t>
  </si>
  <si>
    <t xml:space="preserve">Recurperación de cartera - préstamos </t>
  </si>
  <si>
    <t>Recursos del balance</t>
  </si>
  <si>
    <t xml:space="preserve">Diferencial cambiario </t>
  </si>
  <si>
    <t xml:space="preserve">Recursos de terceros en consignación </t>
  </si>
  <si>
    <t xml:space="preserve">Reintegros y otros recursos no apropiados </t>
  </si>
  <si>
    <t xml:space="preserve">Otros recursos de capital </t>
  </si>
  <si>
    <t xml:space="preserve"> </t>
  </si>
  <si>
    <t xml:space="preserve">*corresponde a la sumatoria de los impuestos directos programados en el anteproyecto </t>
  </si>
  <si>
    <t xml:space="preserve">**corresponde a la sumatoria de los impuestos indirectos programados en el anteproyecto </t>
  </si>
  <si>
    <t xml:space="preserve">Supuestos de cálculo de ingresos </t>
  </si>
  <si>
    <t>2018011000546</t>
  </si>
  <si>
    <t>IMPLEMENTACIÓN DE LOS ENFOQUES DE GÉNERO E INTERSECCIONALIDAD EN LA GESTIÓN PÚBLICA A NIVEL   NACIONAL</t>
  </si>
  <si>
    <t>Fortalecimiento de las capacidades institucionales en transversalización del enfoque de género dentro de las entidades de los niveles nacional y territorial desde el Sector Presidencia</t>
  </si>
  <si>
    <t xml:space="preserve">Gestión para impulsar el desarrollo integral de los y las jóvenes desde el Sector Presidencia de la República  </t>
  </si>
  <si>
    <t>2018011000642</t>
  </si>
  <si>
    <t>FORTALECIMIENTO DE LA PLATAFORMA DE TIC DEL DEPARTAMENTO ADMINISTRATIVO DE LA PRESIDENCIA DE LA REPÚBLICA EN LAS SEDES DE   BOGOTÁ, CARTAGENA, SOPÓ</t>
  </si>
  <si>
    <t>Fortalecimiento de la gestión y dirección del Sector Presidencia de la República</t>
  </si>
  <si>
    <t>2018011000784</t>
  </si>
  <si>
    <t>MEJORAMIENTO EN LA ORGANIZACIÓN TÉCNICA DEL ARCHIVO CENTRAL DEL DAPRE A NIVEL  BOGOTÁ</t>
  </si>
  <si>
    <t>2018011000660</t>
  </si>
  <si>
    <t>FORTALECIMIENTO DE LA REINCORPORACIÓN DE LOS EXINTEGRANTES DE LAS FARC-EP  NACIONAL</t>
  </si>
  <si>
    <t>Reintegración de personas y grupos alzados en armas desde el Sector Presidencia</t>
  </si>
  <si>
    <t>2018011000564</t>
  </si>
  <si>
    <t>PREVENCIÓN RIESGOS DE VICTIMIZACIÓN Y REINCIDENCIA EN POBLACIÓN EN PROCESO DE REINTEGRACIÓN Y EN REINCORPORACIÓN  NACIONAL</t>
  </si>
  <si>
    <t>2018011001025</t>
  </si>
  <si>
    <t>IMPLEMENTACIÓN DE PROYECTOS DE COOPERACIÓN INTERNACIONAL NO REEMBOLSABLE CON APORTE DE RECURSOS DE CONTRAPARTIDA  NACIONAL</t>
  </si>
  <si>
    <t>Gestión de la cooperación internacional del sector Presidencia</t>
  </si>
  <si>
    <t>2018011001071</t>
  </si>
  <si>
    <t>FORTALECIMIENTO DE LAS CAPACIDADES TECNOLÓGICAS DE LA INFORMACIÓN EN APC-COLOMBIA   NACIONAL</t>
  </si>
  <si>
    <t>2017011000131</t>
  </si>
  <si>
    <t>DESARROLLO Y FORMULACIÓN DE PROYECTOS ESTRATÉGICOS DE RENOVACIÓN Y DESARROLLO URBANO EN MUNICIPIOS Y DISTRITOS DE COLOMBIA  NACIONAL</t>
  </si>
  <si>
    <t>Fortalecimiento de la infraestructura física de las entidades del Estado del nivel Nacional desde el Sector Presidencia</t>
  </si>
  <si>
    <t>2018011000190</t>
  </si>
  <si>
    <t>RENOVACIÓN URBANA CIUDAD CAN  BOGOTÁ</t>
  </si>
  <si>
    <t>2018011000674</t>
  </si>
  <si>
    <t>FORTALECIMIENTO DEL SISTEMA DE INVERSIÓN PÚBLICA EN COLOMBIA, ALCANCE  NACIONAL</t>
  </si>
  <si>
    <t>2018011000688</t>
  </si>
  <si>
    <t>DISEÑO  Y ARTICULACIÓN DE LOS INSTRUMENTOS, ESTRATEGIAS, LINEAMIENTOS Y DEMÁS REQUERIMIENTOS TÉCNICOS PARA EL DESARROLLO DE LA POLÍTICA PÚBLICA DE PROTECCIÓN SOCIAL   A NIVEL  NACIONAL</t>
  </si>
  <si>
    <t>2018011000765</t>
  </si>
  <si>
    <t>AMPLIACIÓN DE LAS CAPACIDADES EN EL DISEÑO Y SEGUIMIENTO DE POLÍTICAS, PARA EL DESARROLLO SECTORIAL  NACIONAL</t>
  </si>
  <si>
    <t>2018011001058</t>
  </si>
  <si>
    <t>FORTALECIMIENTO DE LA GESTIÓN DEL RIESGO DE DESASTRES EN LA  ZONA DE AMENAZA VOLCÁNICA ALTA-ZAVA DEL VOLCÁN GALERAS  PASTO, NARIÑO, LA FLORIDA</t>
  </si>
  <si>
    <t>Prevención y mitigación del riesgo de desastres desde el sector Presidencia</t>
  </si>
  <si>
    <t>2018011001060</t>
  </si>
  <si>
    <t>ADMINISTRACIÓN , EJECUCIÓN Y SEGUIMIENTO DE RECURSOS DE COOPERACIÓN INTERNACIONAL A NIVEL  NACIONAL</t>
  </si>
  <si>
    <t>2018011001041</t>
  </si>
  <si>
    <t>2018011000871</t>
  </si>
  <si>
    <t>FORTALECIMIENTO  DE LA REDUCCIÓN DEL RIESGO DE DESASTRES EN EL MARCO DE LA LEY 1523 DE 2012, POR FENÓMENO DE EROSIÓN COSTERA EN LA CIUDAD DE  CARTAGENA</t>
  </si>
  <si>
    <t>2018011000944</t>
  </si>
  <si>
    <t>IMPLEMENTACIÓN DEL SISTEMA NACIONAL CATASTRAL MULTIPROPÓSITO DESDE EL DNP ALCANCE  NACIONAL</t>
  </si>
  <si>
    <t>Fortalecimiento de la gestión y dirección del Sector Planeación</t>
  </si>
  <si>
    <t>2018011000776</t>
  </si>
  <si>
    <t>MEJORAMIENTO DE LA ARTICULACIÓN ENTRE NACIÓN - TERRITORIO PARA EL DESARROLLO TERRITORIAL Y LA GESTIÓN DE POLÍTICAS PÚBLICAS  NACIONAL</t>
  </si>
  <si>
    <t>2018011000700</t>
  </si>
  <si>
    <t>FORTALECIMIENTO DE LAS ENTIDADES TERRITORIALES   NACIONAL</t>
  </si>
  <si>
    <t>2018011000670</t>
  </si>
  <si>
    <t>APOYO TÉCNICO PARA LA IMPLEMENTACIÓN DE LAS ESTRATEGIAS DE LA POLÍTICA LOGÍSTICA  NACIONAL</t>
  </si>
  <si>
    <t>2018011000659</t>
  </si>
  <si>
    <t>CONSOLIDACIÓN DE LA POLÍTICA NACIONAL DE SERVICIO AL CIUDADANO A PARTIR DE PRÁCTICAS  INNOVADORAS EN EL TERRITORIO   NACIONAL</t>
  </si>
  <si>
    <t>2018011000608</t>
  </si>
  <si>
    <t>FORTALECIMIENTO DE LOS MECANISMOS TÉCNICOS Y REGULATORIOS QUE PROMUEVAN LA VINCULACIÓN DEL SECTOR PRIVADO EN INFRAESTRUCTURA PRODUCTIVA Y SOCIAL  NACIONAL</t>
  </si>
  <si>
    <t>2017011000417</t>
  </si>
  <si>
    <t>FORTALECIMIENTO DE LA PLANEACIÓN Y LA GESTIÓN INSTITUCIONAL DEL DNP A NIVEL  NACIONAL</t>
  </si>
  <si>
    <t>2018011000615</t>
  </si>
  <si>
    <t>2018011000648</t>
  </si>
  <si>
    <t>APOYO AL DESARROLLO DE PROYECTOS A TRAVÉS DEL FONDO REGIONAL PARA LOS CONTRATOS PLAN.  NACIONAL</t>
  </si>
  <si>
    <t>2018011000586</t>
  </si>
  <si>
    <t>FORTALECIMIENTO DEL SISTEMA NACIONAL DE EVALUACIÓN DE GESTIÓN Y RESULTADOS.  NACIONAL</t>
  </si>
  <si>
    <t>2018011000614</t>
  </si>
  <si>
    <t>FORMULACIÓN DISEÑO E IMPLEMENTACIÓN DEL SISTEMA DE INFORMACIÓN PARA EL SUBSISTEMA DE SALUD DE LAS FUERZAS MILITARES A NIVEL  NACIONAL</t>
  </si>
  <si>
    <t xml:space="preserve">Fortalecimiento de la gestión y dirección del Sector Defensa y Seguridad </t>
  </si>
  <si>
    <t>2018011000625</t>
  </si>
  <si>
    <t>FORTALECIMIENTO DE LA PRESTACIÓN DE LOS SERVICIOS DE SALUD DE LOS ESTABLECIMIENTOS DE SANIDAD MILITAR DE LAS FUERZAS MILITARES   NACIONAL</t>
  </si>
  <si>
    <t>Generación de bienestar para la Fuerza Pública y sus familias</t>
  </si>
  <si>
    <t>2018011000611</t>
  </si>
  <si>
    <t>DESARROLLO DE LA AGENDA CIENTÍFICA PARA LA AUTORIDAD MARÍTIMA Y FLUVIAL A NIVEL  NACIONAL</t>
  </si>
  <si>
    <t>2018011000750</t>
  </si>
  <si>
    <t>CONSOLIDACIÓN DEL POTENCIAL DE LA AUTORIDAD MARÍTIMA EN EL TERRITORIO   NACIONAL</t>
  </si>
  <si>
    <t>2018011000751</t>
  </si>
  <si>
    <t>FORTALECIMIENTO DE LA GESTIÓN DE CREMIL CON EL APOYO DE LAS TIC  BOGOTÁ</t>
  </si>
  <si>
    <t>2018011000607</t>
  </si>
  <si>
    <t>IMPLEMENTACIÓN DEL PLAN NACIONAL DE INFRAESTRUCTURA A NIVEL  NACIONAL</t>
  </si>
  <si>
    <t>2018011000678</t>
  </si>
  <si>
    <t>FORTALECIMIENTO DEL SISTEMA DE SEGURIDAD INTEGRAL MARÍTIMA Y FLUVIAL A NIVEL  NACIONAL</t>
  </si>
  <si>
    <t>Grupo Social y Empresarial de la Defensa (GSED) Competitivo</t>
  </si>
  <si>
    <t>MANTENIMIENTO RECUPERATIVO Y ESTRUCTURAL DE VIVIENDAS FISCALES Y SUS AREAS COMUNES A NIVEL  NACIONAL</t>
  </si>
  <si>
    <t>FORTALECIMIENTO DE ESTRATEGIAS DE ACOMPAÑAMIENTO AL RETORNO DE CONNACIONALES PROCEDENTES DEL EXTERIOR  NACIONAL</t>
  </si>
  <si>
    <t>FORTALECIMIENTO DE LA OFERTA INSTITUCIONAL  PARA LA VINCULACIÓN Y ATENCIÓN DE LOS COLOMBIANOS EN EL EXTERIOR  NACIONAL</t>
  </si>
  <si>
    <t>INNOVACIÓN EN EL MONITOREO DE LOS PRESTADORES DE LOS SERVICIOS DE ENERGÍA ELÉCTRICA Y GAS COMBUSTIBLE A NIVEL  NACIONAL</t>
  </si>
  <si>
    <t>2018011000597</t>
  </si>
  <si>
    <t>OPTIMIZACIÓN DE LOS PROCESOS Y MECANISMOS DE PARTICIPACIÓN CIUDADANA EN SERVICIOS PÚBLICOS DOMICILIARIOS A NIVEL  NACIONAL</t>
  </si>
  <si>
    <t>2018011000641</t>
  </si>
  <si>
    <t>DESARROLLO DE UN ESQUEMA PARA LA VIGILANCIA, INSPECCION Y CONTROL A LOS PRESTADORES DE ACUEDUCTO, ALCANTARILLADO Y ASEO DE ÁREAS RURALES   NACIONAL</t>
  </si>
  <si>
    <t>2018011000673</t>
  </si>
  <si>
    <t>DESARROLLO DEL MODELO DE INSPECCIÓN, VIGILANCIA Y CONTROL PARA LAS ORGANIZACIONES DE RECICLADORES FORMALIZADAS COMO PRESTADORES DE LA ACTIVIDAD DE APROVECHAMIENTO  NACIONAL</t>
  </si>
  <si>
    <t>2018011000754</t>
  </si>
  <si>
    <t>Fortalecimiento de la gestión y dirección del Sector Información Estadística</t>
  </si>
  <si>
    <t>2018011000323</t>
  </si>
  <si>
    <t>FORTALECIMIENTO DE LOS SERVICIOS DE TIC EN LA SUPERSERVICIOS  NACIONAL</t>
  </si>
  <si>
    <t>2018011000430</t>
  </si>
  <si>
    <t>FORTALECIMIENTO DE LA CAPACIDAD TÉCNICA Y ADMINISTRATIVA DE LOS PROCESOS DE LA ENTIDAD  NACIONAL</t>
  </si>
  <si>
    <t>2017011000422</t>
  </si>
  <si>
    <t>FORTALECIMIENTO DE LA PRODUCCIÓN DE ESTADÍSTICAS SUFICIENTES Y DE CALIDAD, MEDIANTE LA COORDINACIÓN Y REGULACIÓN DEL SEN  NACIONAL</t>
  </si>
  <si>
    <t>FORTALECIMIENTO DE LAS CAPACIDADES INSTITUCIONALES DE LAS ENTIDADES PÚBLICAS DEL ORDEN TERRITORIAL Y   NACIONAL</t>
  </si>
  <si>
    <t>Fortalecimiento de la Gestión Pública en las Entidades Nacionales y Territoriales</t>
  </si>
  <si>
    <t>2017011000430</t>
  </si>
  <si>
    <t>FORTALECIMIENTO DE LAS TECNOLOGÍAS DE LA INFORMACIÓN Y LA COMUNICACIÓN EN LA ESAP A NIVEL  NACIONAL</t>
  </si>
  <si>
    <t xml:space="preserve">Mejoramiento de la calidad educativa en gestión pública </t>
  </si>
  <si>
    <t>2017011000420</t>
  </si>
  <si>
    <t>FORTALECIMIENTO DE LAS CAPACIDADES ADMINISTRATIVAS Y DE CONSTRUCCIÓN DE PAZ EN EL TERRITORIO  NACIONAL</t>
  </si>
  <si>
    <t>2017011000438</t>
  </si>
  <si>
    <t>FORTALECIMIENTO DEL SISTEMA DE COMUNICACIÓN INTERNA Y EXTERNA DE LA ESAP EN EL TERRITORIO  NACIONAL</t>
  </si>
  <si>
    <t>2017011000457</t>
  </si>
  <si>
    <t>FORTALECIMIENTO DE LAS CAPACIDADES DE LOS ALTOS FUNCIONARIOS DEL ESTADO  NACIONAL</t>
  </si>
  <si>
    <t>2018011000114</t>
  </si>
  <si>
    <t>FORTALECIMIENTO DE LA CAPACIDAD EN LA GESTIÓN ADMINISTRATIVA Y DESEMPEÑO INSTITUCIONAL DE LA ESAP  NACIONAL</t>
  </si>
  <si>
    <t>Fortalecimiento de la gestión y dirección del Sector Empleo Público</t>
  </si>
  <si>
    <t>2017011000455</t>
  </si>
  <si>
    <t>LEVANTAMIENTO RECOPILACIÓN Y ACTUALIZACIÓN DE LA INFORMACIÓN RELACIONADA CON CUENTAS NACIONALES Y MACROECONÓMICAS A NIVEL  NACIONAL</t>
  </si>
  <si>
    <t>2018011000154</t>
  </si>
  <si>
    <t>FORTALECIMIENTO DE LA ESTRUCTURA FÍSICA DE LOS INMUEBLES DE CASUR PARA SU RENTABILIDAD Y SOSTENIBILIDAD  NACIONAL</t>
  </si>
  <si>
    <t>FORTALECIMIENTO DE LOS PROCESOS DE GESTIÓN DOCUMENTAL Y ARCHIVÍSTICO DE CASUR EN   BOGOTÁ</t>
  </si>
  <si>
    <t>2018011000406</t>
  </si>
  <si>
    <t>ACTUALIZACIÓN Y MEJORAMIENTO DE  LA PRESTACIÓN DE SERVICIOS TECNOLÓGICOS A LOS GRUPOS SOCIALES OBJETIVO DE CASUR  NACIONAL</t>
  </si>
  <si>
    <t>2018011000420</t>
  </si>
  <si>
    <t>MEJORAMIENTO E INNOVACIÓN DEL MODELO DE NEGOCIO DE CASUR PARA GENERAR BIENESTAR A LOS AFILIADOS Y SUS FAMILIAS  NACIONAL</t>
  </si>
  <si>
    <t>2018011000671</t>
  </si>
  <si>
    <t>FORTALECIMIENTO DE LA INFRAESTRUCTURA TECNOLÓGICA DEL FONDO ROTATORIO DE LA POLICÍA A NIVEL   NACIONAL</t>
  </si>
  <si>
    <t>2018011000713</t>
  </si>
  <si>
    <t>FORTALECIMIENTO DE  LA TECNOLOGÍA INFORMÁTICA DEL HOSPITAL MILITAR CENTRAL  BOGOTÁ</t>
  </si>
  <si>
    <t>2018011000714</t>
  </si>
  <si>
    <t>MEJORAMIENTO DEL SISTEMA DE GESTIÓN DOCUMENTAL DEL HOSPITAL MILITAR CENTRAL  BOGOTÁ</t>
  </si>
  <si>
    <t>2018011000651</t>
  </si>
  <si>
    <t>IMPLEMENTACIÓN DEL SISTEMA PARA LA ADMINISTRACIÓN DEL RIESGO DE LAVADO DE ACTIVOS Y FINANCIACIÓN DEL TERRORISMO EN LA SUPERINTENDENCIA DE SEGURIDAD Y VIGILANCIA PRIVADA  BOGOTÁ</t>
  </si>
  <si>
    <t>2018011000640</t>
  </si>
  <si>
    <t>OPTIMIZACIÓN DE LOS PROCESOS DE CONTROL, INSPECCIÓN Y VIGILANCIA FORTALECIÉNDOLA CON LOS SISTEMAS DE INFORMACIÓN DE LA SUPERINTENDENCIA DE VIGILANCIA Y SEGURIDAD PRIVADA.   BOGOTÁ</t>
  </si>
  <si>
    <t>2018011000721</t>
  </si>
  <si>
    <t>AMPLIACIÓN DE LA CAPACIDAD DE LA INFRAESTRUCTURA Y DOTACIÓN DEL HOSPITAL MILITAR CENTRAL   BOGOTÁ</t>
  </si>
  <si>
    <t>2018011000556</t>
  </si>
  <si>
    <t>FORTALECIMIENTO DE LA CAPACIDAD DE PRODUCCIÓN DE INFORMACIÓN ESTADÍSTICA DEL SEN.  NACIONAL</t>
  </si>
  <si>
    <t>2018011000723</t>
  </si>
  <si>
    <t>IMPLEMENTACIÓN DE UN SISTEMA DE GESTIÓN DOCUMENTAL EN EL IGAC A NIVEL   NACIONAL</t>
  </si>
  <si>
    <t>2018011000695</t>
  </si>
  <si>
    <t>LEVANTAMIENTO , GENERACIÓN Y ACTUALIZACIÓN DE LA RED GEODÉSICA Y LA CARTOGRAFÍA BÁSICA A NIVEL   NACIONAL</t>
  </si>
  <si>
    <t>2018011000662</t>
  </si>
  <si>
    <t>FORTALECIMIENTO DE LA GESTIÓN DEL CONOCIMIENTO Y LA INNOVACIÓN EN EL ÁMBITO GEOGRÁFICO DEL  TERRITORIO   NACIONAL</t>
  </si>
  <si>
    <t>2018011000180</t>
  </si>
  <si>
    <t>FORTALECIMIENTO DE LA INFRAESTRUCTURA FÍSICA DEL IGAC A NIVEL  NACIONAL</t>
  </si>
  <si>
    <t>2018011000194</t>
  </si>
  <si>
    <t>FORTALECIMIENTO DE LA GESTIÓN INSTITUCIONAL DEL IGAC A NIVEL   NACIONAL</t>
  </si>
  <si>
    <t>2018011001028</t>
  </si>
  <si>
    <t>FORTALECIMIENTO DE LOS PROCESOS DE DIFUSIÓN Y ACCESO A LA INFORMACIÓN GEOGRÁFICA A NIVEL   NACIONAL</t>
  </si>
  <si>
    <t>2018011000692</t>
  </si>
  <si>
    <t>ACTUALIZACIÓN  Y GESTIÓN CATASTRAL  NACIONAL</t>
  </si>
  <si>
    <t>2018011000704</t>
  </si>
  <si>
    <t>GENERACIÓN DE ESTUDIOS GEOGRÁFICOS E INVESTIGACIONES PARA LA CARACTERIZACIÓN, ANÁLISIS Y DELIMITACIÓN GEOGRÁFICA DEL TERRITORIO  NACIONAL</t>
  </si>
  <si>
    <t>2018011000645</t>
  </si>
  <si>
    <t>GENERACIÓN DE ESTUDIOS DE SUELOS, TIERRAS Y APLICACIONES AGROLÓGICAS COMO INSUMO PARA EL ORDENAMIENTO INTEGRAL Y EL MANEJO SOSTENIBLE DEL TERRITORIO A NIVEL  NACIONAL</t>
  </si>
  <si>
    <t>2018011000793</t>
  </si>
  <si>
    <t>MEJORAMIENTO DE LA IMAGEN Y FUNCIONALIDAD DEL EDIFICIO SEDE DEL DEPARTAMENTO ADMINISTRATIVO DE LA FUNCIÓN PÚBLICA  BOGOTÁ</t>
  </si>
  <si>
    <t>2018011000805</t>
  </si>
  <si>
    <t>MEJORAMIENTO DE LA GESTIÓN DE LAS POLÍTICAS PÚBLICAS A TRAVÉS DE LAS TIC  NACIONAL</t>
  </si>
  <si>
    <t>2018011000538</t>
  </si>
  <si>
    <t>ACTUALIZACIÓN EN LINEA DE LAS BASES DE DATOS PARA EL CATASTRO MULTIPROPOSITO A NIVEL NACIONAL  NACIONAL</t>
  </si>
  <si>
    <t>2018011000484</t>
  </si>
  <si>
    <t>FORTALECIMIENTO DEL MODELO DE GESTIÓN DE TECNOLOGÍAS DE LA INFORMACIÓN EN LA SUPERINTENDENCIA DE NOTARIADO Y REGISTRO A NIVEL  NACIONAL</t>
  </si>
  <si>
    <t>Fortalecimiento de la gestión y dirección del Sector Justicia y del Derecho</t>
  </si>
  <si>
    <t>2018011000431</t>
  </si>
  <si>
    <t>SANEAMIENTO Y FORMALIZACIÓN DE LA PROPIEDAD INMOBILIARIA A NIVEL NACIONAL EN EL POSCONFLICTO  NACIONAL</t>
  </si>
  <si>
    <t>2018011000794</t>
  </si>
  <si>
    <t>FORTALECIMIENTO DE LA GESTIÓN DOCUMENTAL EN EL MINISTERIO DE RELACIONES EXTERIORES Y SU FONDO ROTATORIO  BOGOTÁ</t>
  </si>
  <si>
    <t>Fortalecimiento de la gestión y dirección del Sector Relaciones Exteriores</t>
  </si>
  <si>
    <t>2018011000824</t>
  </si>
  <si>
    <t>MEJORAMIENTO TECNOLÓGICO DEL MINISTERIO DE RELACIONES EXTERIORES  NACIONAL</t>
  </si>
  <si>
    <t>2018011000755</t>
  </si>
  <si>
    <t>FORTALECIMIENTO DEL PLAN FRONTERAS PARA LA PROSPERIDAD: IMPULSAR EL DESARROLLO EN LAS ZONAS DE FRONTERA.  AMAZONAS, PUTUMAYO, LA GUAJIRA, SAN ANDRES Y PROVIDENCIA, BOYACÁ, NORTE DE SANTANDER, CHOCÓ, NARIÑO, ARAUCA, GUAINÍA, VAUPÉS, VICHADA, CESAR</t>
  </si>
  <si>
    <t>2018011000756</t>
  </si>
  <si>
    <t>FORTALECIMIENTO DEL MODELO INTEGRAL DE CAPACITACIÓN DE LOS FUNCIONARIOS DEL MINISTERIO DE RELACIONES EXTERIORES  NACIONAL</t>
  </si>
  <si>
    <t>2018011000757</t>
  </si>
  <si>
    <t>2018011000814</t>
  </si>
  <si>
    <t>FORTALECIMIENTO DE LA INFRAESTRUCTURA DEL MINISTERIO DE RELACIONES EXTERIORES PARA EL DESARROLLO DE LOS PROCESOS MISIONALES  NACIONAL</t>
  </si>
  <si>
    <t>2018011000364</t>
  </si>
  <si>
    <t>FORTALECIMIENTO DE LA INFRAESTRUCTURA DESTINADA A LA PRESTACIÓN DEL SERVICIO MIGRATORIO A NIVEL  NACIONAL</t>
  </si>
  <si>
    <t>FORTALECIMIENTO DEL PROGRAMA DE GESTIÓN Y CONSERVACIÓN DOCUMENTAL A NIVEL NACIONAL.</t>
  </si>
  <si>
    <t>OPTIMIZACIÓN DE SERVICIOS TECNOLÓGICOS PARA LA ATENCIÓN DE LOS PROCESOS MIGRATORIOS A NIVEL NACIONAL.</t>
  </si>
  <si>
    <t>2018011000159</t>
  </si>
  <si>
    <t>CONSOLIDACIÓN DE LAS CAPACIDADES INSTITUCIONALES DEL SERVICIO MIGRATORIO A NIVEL   NACIONAL</t>
  </si>
  <si>
    <t>2018011000292</t>
  </si>
  <si>
    <t>IMPLEMENTACIÓN DE SALAS PARA LA REALIZACIÓN DE AUDIENCIAS Y DILIGENCIAS JUDICIALES EN LOS ESTABLECIMIENTOS DE RECLUSIÓN DEL ORDEN   NACIONAL</t>
  </si>
  <si>
    <t>2018011000317</t>
  </si>
  <si>
    <t>FORTALECIMIENTO TECNOLÓGICO DE LA SEGURIDAD EN LOS ESTABLECIMIENTOS DE RECLUSIÓN DEL ORDEN NACIONAL  NACIONAL</t>
  </si>
  <si>
    <t>2018011000329</t>
  </si>
  <si>
    <t>CONSTRUCCIÓN  AMPLIACIÓN DE INFRAESTRUCTURA PARA GENERACIÓN DE CUPOS EN LOS ESTABLECIMIENTOS DE RECLUSIÓN DEL ORDEN -  NACIONAL</t>
  </si>
  <si>
    <t>2018011000336</t>
  </si>
  <si>
    <t>FORTALECIMIENTO DE LA INFRAESTRUCTURA FÍSICA DE LOS ERON  A CARGO DEL INPEC -  NACIONAL</t>
  </si>
  <si>
    <t>2018011000466</t>
  </si>
  <si>
    <t>FORTALECIMIENTO EN LA APLICACIÓN DE LA GESTIÓN DOCUMENTAL   EN LA UNIDAD DE SERVICIOS PENITENCIARIOS Y CARCELARIOS  BOGOTÁ</t>
  </si>
  <si>
    <t>2018011000630</t>
  </si>
  <si>
    <t>FORTALECIMIENTO DE LA INFRAESTRUCTURA EDUCATIVA Y ADMINISTRATIVA DE LA POLICÍA   NACIONAL</t>
  </si>
  <si>
    <t>Capacidades de la Policía Nacional en seguridad pública, prevención, convivencia y seguridad ciudadana</t>
  </si>
  <si>
    <t>2018011000703</t>
  </si>
  <si>
    <t>MEJORAMIENTO POLÍTICA EDUCATIVA DE LA POLICÍA  NACIONAL</t>
  </si>
  <si>
    <t>2018011000708</t>
  </si>
  <si>
    <t>FORTALECIMIENTO  DE LA INFRAESTRUCTURA DE SOPORTE PARA EL BIENESTAR DE SOCIAL DE LOS FUNCIONARIOS DE LA POLICÍA   NACIONAL</t>
  </si>
  <si>
    <t>2018011000709</t>
  </si>
  <si>
    <t>DESARROLLO TECNOLÓGICO POLICIA  NACIONAL</t>
  </si>
  <si>
    <t>2018011000696</t>
  </si>
  <si>
    <t>MEJORAMIENTO DE LA MOVILIDAD ESTRATÉGICA, ORIENTADA AL SERVICIO DE POLICÍA EN EL TERRITORIO  NACIONAL</t>
  </si>
  <si>
    <t>2018011000669</t>
  </si>
  <si>
    <t>FORTALECIMIENTO DE LA INFRAESTRUCTURA ESTRATÉGICA OPERACIONAL ORIENTADA A CONSOLIDAR LA CONVIVENCIA Y SEGURIDAD CIUDADANA A NIVEL  NACIONAL</t>
  </si>
  <si>
    <t>2018011000632</t>
  </si>
  <si>
    <t>FORTALECIMIENTO DE LOS EQUIPOS DE ARMAMENTO, SEGURIDAD Y PROTECCIÓN, ORIENTADOS A CONSOLIDAR LA CONVIVENCIA Y SEGURIDAD CIUDADANA EN EL TERRITORIO   NACIONAL</t>
  </si>
  <si>
    <t>2018011000618</t>
  </si>
  <si>
    <t>FORTALECIMIENTO DE LAS MISIONES AÉREAS POLICIALES EN EL TERRITORIO  NACIONAL</t>
  </si>
  <si>
    <t>2018011000592</t>
  </si>
  <si>
    <t>FORTALECIMIENTO DE LAS INSTALACIONES DE SALUD DE LA POLICÍA   NACIONAL</t>
  </si>
  <si>
    <t>2018011000803</t>
  </si>
  <si>
    <t>FORTALECIMIENTO Y  SOSTENIBILIDAD DE LA CAPACIDAD INSTITUCIONAL Y FINANCIERA DE LAS ENTIDADES TERRITORIALES Y SUS DESCENTRALIZADOS, EN EL CONTEXTO DE LAS NORMAS DE RESPONSABILIDAD FISCAL.  NACIONAL</t>
  </si>
  <si>
    <t>2018011000813</t>
  </si>
  <si>
    <t>ADECUACIÓN DEL SIIF NACIÓN A NORMAS, CONCEPTOS Y ESTÁNDARES NACIONALES E INTERNACIONALES   BOGOTÁ</t>
  </si>
  <si>
    <t>2018011000770</t>
  </si>
  <si>
    <t>APOYO PLAN TODOS SOMOS PAZCIFICO EN EL LITORAL PACIFICO  NACIONAL</t>
  </si>
  <si>
    <t>2018011000900</t>
  </si>
  <si>
    <t>IMPLEMENTACIÓN SISTEMA ESTRATÉGICO DE TRANSPORTE PÚBLICO DEL MUNICIPIO  POPAYÁN</t>
  </si>
  <si>
    <t>2408</t>
  </si>
  <si>
    <t>Prestación de servicios de transporte público de pasajeros</t>
  </si>
  <si>
    <t>2018011000901</t>
  </si>
  <si>
    <t>IMPLEMENTACIÓN DEL SISTEMA ESTRATÉGICO DE TRANSPORTE PÚBLICO DE  PASTO</t>
  </si>
  <si>
    <t>2018011000902</t>
  </si>
  <si>
    <t>IMPLEMENTACIÓN DEL SISTEMA ESTRATÉGICO DE TRANSPORTE PÚBLICO DE  SINCELEJO</t>
  </si>
  <si>
    <t>2018011000908</t>
  </si>
  <si>
    <t>IMPLEMENTACIÓN SISTEMA INTEGRADO DE TRANSPORTE MASIVO  ENVIGADO, MEDELLÍN, ITAGUI</t>
  </si>
  <si>
    <t>2018011000909</t>
  </si>
  <si>
    <t>IMPLEMENTACIÓN SISTEMA INTEGRADO DE TRANSPORTE MASIVO PARA   CARTAGENA</t>
  </si>
  <si>
    <t>2018011000910</t>
  </si>
  <si>
    <t>IMPLEMENTACIÓN DEL SISTEMA INTEGRADO DEL SERVICIO PÚBLICO URBANO DE TRANSPORTE MASIVO DE PASAJEROS DEL ÁREA METROPOLITANA DE   BUCARAMANGA</t>
  </si>
  <si>
    <t>2018011000911</t>
  </si>
  <si>
    <t>IMPLEMENTACIÓN SISTEMA ESTRATÉGICO DE TRANSPORTE PÚBLICO DEL MUNICIPIO  MONTERÍA</t>
  </si>
  <si>
    <t>Fortalecimiento de la gestión y dirección del Sector Agropecuario</t>
  </si>
  <si>
    <t>2018011000272</t>
  </si>
  <si>
    <t>FORTALECIMIENTO DEL EQUIPO DE INGENIEROS MILITARES DEL EJERCITO  NACIONAL</t>
  </si>
  <si>
    <t>Capacidades de las Fuerzas Militares en seguridad pública y defensa en el territorio nacional</t>
  </si>
  <si>
    <t>2018011000295</t>
  </si>
  <si>
    <t>FORTALECIMIENTO DE LOS MEDIOS CIBERNÉTICOS DEL EJERCITO  NACIONAL</t>
  </si>
  <si>
    <t>2018011000196</t>
  </si>
  <si>
    <t>FORTALECIMIENTO DEL MATERIAL Y EQUIPO PARA LAS TROPAS DE PRIMERA LÍNEA DE COMBATE DEL EJÉRCITO  NACIONAL</t>
  </si>
  <si>
    <t>2018011000197</t>
  </si>
  <si>
    <t>FORTALECIMIENTO DE LOS SISTEMAS DE MANDO Y CONTROL DEL EJÉRCITO  NACIONAL</t>
  </si>
  <si>
    <t>2018011000212</t>
  </si>
  <si>
    <t>DESARROLLO DEL SOSTENIMIENTO DE LA AVIACIÓN DEL EJÉRCITO  NACIONAL</t>
  </si>
  <si>
    <t>2018011000222</t>
  </si>
  <si>
    <t>FORTALECIMIENTO DE LAS TECNOLOGÍAS DE LA INFORMACIÓN Y LAS COMUNICACIONES DEL EJÉRCITO  NACIONAL</t>
  </si>
  <si>
    <t>2018011000223</t>
  </si>
  <si>
    <t>FORTALECIMIENTO INFRAESTRUCTURA DE SOPORTE DEL EJÉRCITO  NACIONAL</t>
  </si>
  <si>
    <t>2018011000175</t>
  </si>
  <si>
    <t>FORTALECIMIENTO DE LA INFRAESTRUCTURA ESTRATÉGICA OPERACIONAL DEL EJERCITO NACIONAL</t>
  </si>
  <si>
    <t>2018011000077</t>
  </si>
  <si>
    <t>FORTALECIMIENTO DE LA CAPACIDAD INSTITUCIONAL EN LA PROVISIÓN DE BIENES Y SERVICIOS DE INTERÉS PARA LA SALUD PÚBLICA  NACIONAL</t>
  </si>
  <si>
    <t xml:space="preserve">Salud pública y prestación de servicios  </t>
  </si>
  <si>
    <t>2018011000083</t>
  </si>
  <si>
    <t>FORTALECIMIENTO DE LA COORDINACIÓN DE LAS  REDES DE BANCOS DE SANGRE Y DE  DONACIÓN Y TRASPLANTES  NACIONAL</t>
  </si>
  <si>
    <t>2018011000105</t>
  </si>
  <si>
    <t>RENOVACIÓN TECNOLÓGICA DE LOS LABORATORIOS DEL INS  NACIONAL</t>
  </si>
  <si>
    <t>2017011000376</t>
  </si>
  <si>
    <t>MEJORAMIENTO DE LA SITUACIÓN NUTRICIONAL DE LA POBLACIÓN  A NIVEL   NACIONAL</t>
  </si>
  <si>
    <t>2017011000377</t>
  </si>
  <si>
    <t>INVESTIGACIÓN EN SALUD PÚBLICA Y BIOMEDICINA  NACIONAL</t>
  </si>
  <si>
    <t>2017011000382</t>
  </si>
  <si>
    <t>FORTALECIMIENTO INSTITUCIONAL EN TECNOLOGÍAS DE INFORMACIÓN Y COMUNICACIONES  NACIONAL</t>
  </si>
  <si>
    <t>Fortalecimiento de la gestión y dirección del Sector Salud y Protección Social</t>
  </si>
  <si>
    <t>2017011000383</t>
  </si>
  <si>
    <t>FORTALECIMIENTO  DE LA CAPACIDAD RESOLUTIVA DEL  LABORATORIO NACIONAL DE REFERENCIA Y REDES DE LABORATORIOS DE SALUD PÚBLICA.  NACIONAL</t>
  </si>
  <si>
    <t>2017011000385</t>
  </si>
  <si>
    <t>FORTALECIMIENTO CONSTRUCCIÓN, ADECUACIÓN Y MANTENIMIENTO DE INFRAESTRUCTURA FÍSICA DEL INSTITUTO NACIONAL DE SALUD  NACIONAL</t>
  </si>
  <si>
    <t>2018011000720</t>
  </si>
  <si>
    <t>2018011000715</t>
  </si>
  <si>
    <t>FORTALECIMIENTO DE LAS COMPETENCIAS TÉCNICAS DE LOS FUNCIONARIOS DEL MHCP  NACIONAL</t>
  </si>
  <si>
    <t>Fortalecimiento de la gestión y dirección del Sector Hacienda</t>
  </si>
  <si>
    <t>2018011000914</t>
  </si>
  <si>
    <t>CONSTRUCCIÓN TRAMO 1 DE LA PRIMERA LÍNEA DE METRO DE BOGOTÁ PARA MEJORAR LAS CONDICIONES DE MOVILIDAD DE SUS HABITANTES.  BOGOTÁ</t>
  </si>
  <si>
    <t>2018011000891</t>
  </si>
  <si>
    <t>IMPLEMENTACIÓN SISTEMA ESTRATÉGICO DE TRANSPORTE PÚBLICO SETP EN EL MUNICIPIO DE  NEIVA</t>
  </si>
  <si>
    <t>2018011000854</t>
  </si>
  <si>
    <t>MEJORAMIENTO E  INTEGRACIÓN DE LA INFORMACIÓN EN LA GESTIÓN FINANCIERA PÚBLICA NACIONAL  NACIONAL</t>
  </si>
  <si>
    <t>2018011000603</t>
  </si>
  <si>
    <t>FORTALECIMIENTO DE LA CAPACIDAD TECNOLÓGICA Y DE DESPLIEGUE EN OPERACIONES CONTRA LOS DELITOS QUE AFECTAN LA LIBERTAD PERSONAL A NIVEL  NACIONAL</t>
  </si>
  <si>
    <t>2018011000583</t>
  </si>
  <si>
    <t>FORTALECIMIENTO DE LAS CAPACIDADES DE CIBERDEFENSA Y CIBERSEGURIDAD DEL COMANDO GENERAL DE LAS FF.MM  NACIONAL</t>
  </si>
  <si>
    <t>2018011000575</t>
  </si>
  <si>
    <t>FORTALECIMIENTO DE LA PLATAFORMA E INFRAESTRUCTURA DE LA RED INTEGRADA DE COMUNICACIONES DE LAS FF.MM  NACIONAL</t>
  </si>
  <si>
    <t>2018011000259</t>
  </si>
  <si>
    <t>IMPLEMENTACIÓN SISTEMA INTEGRADO DE INFORMACIÓN DE INTELIGENCIA DEL EJERCITO  NACIONAL</t>
  </si>
  <si>
    <t>2018011000216</t>
  </si>
  <si>
    <t>FORTALECIMIENTO DEL SISTEMA DE DEFENSA ESTRATÉGICO DEL EJERCITO  NACIONAL</t>
  </si>
  <si>
    <t>Fortalecimiento de la política criminal del Estado colombiano</t>
  </si>
  <si>
    <t>2018011000547</t>
  </si>
  <si>
    <t>APOYO EN LA IMPLEMENTACIÓN DE LOS MODELOS LOCALES Y REGIONALES DE  ACCESO A LA JUSTICIA   NACIONAL</t>
  </si>
  <si>
    <t>2018011000461</t>
  </si>
  <si>
    <t>FORTALECIMIENTO DE CAPACIDADES INSTITUCIONALES Y ORGANIZATIVAS PARA EL ACCESO A LA JUSTICIA DE LOS PUEBLOS ÉTNICOS EN COLOMBIA  NACIONAL</t>
  </si>
  <si>
    <t>2018011000414</t>
  </si>
  <si>
    <t>FORTALECIMIENTO DEL PRINCIPIO DE SEGURIDAD JURÍDICA,   NACIONAL</t>
  </si>
  <si>
    <t>1201</t>
  </si>
  <si>
    <t>Fortalecimiento del principio de seguridad jurídica, divulgación y depuración del ordenamiento jurídico</t>
  </si>
  <si>
    <t>2018011000624</t>
  </si>
  <si>
    <t>FORTALECIMIENTO E IMPLEMENTACIÓN DE LA POLÍTICA CRIMINAL EN EL ESTADO COLOMBIANO  NACIONAL</t>
  </si>
  <si>
    <t>2018011001148</t>
  </si>
  <si>
    <t>FORTALECIMIENTO INSTITUCIONAL PARA LA REFORMA A LA JUSTICIA  NACIONAL</t>
  </si>
  <si>
    <t>2018011000697</t>
  </si>
  <si>
    <t>FORTALECIMIENTO DEL INTERCAMBIO DE INFORMACIÓN EN EL SISTEMA DE INFORMACIÓN INTERINSTITUCIONAL DE JUSTICIA TRANSICIONAL A NIVEL NACIONAL  NACIONAL</t>
  </si>
  <si>
    <t>2018011000427</t>
  </si>
  <si>
    <t>FORTALECIMIENTO DEL ACCESO A LA JUSTICIA  DONACIÓN AECID  NACIONAL</t>
  </si>
  <si>
    <t>2018011000450</t>
  </si>
  <si>
    <t>PROTECCIÓN DE LOS DERECHOS DE LAS VICTIMAS EN EL ACCESO A LOS MECANISMOS DE JUSTICIA TRANSICIONAL,  NACIONAL</t>
  </si>
  <si>
    <t>2018011000563</t>
  </si>
  <si>
    <t>APOYO EN LA IMPLEMENTACIÓN DE LOS MÉTODOS DE RESOLUCIÓN DE CONFLICTOS EN EL NIVEL NACIONAL Y TERRITORIAL  NACIONAL</t>
  </si>
  <si>
    <t>2018011000559</t>
  </si>
  <si>
    <t>ACTUALIZACIÓN Y ADECUACIÓN DEL MARCO DE REFERENCIA DE ARQUITECTURA EMPRESARIAL PARA LA GESTIÓN TIC DEL MINISTERIO DE JUSTICIA Y DEL DERECHO  BOGOTÁ</t>
  </si>
  <si>
    <t>2018011000499</t>
  </si>
  <si>
    <t>IMPLEMENTACIÓN DEL ENFOQUE DIFERENCIAL ÉTNICO EN LAS CONDICIONES DE RECLUSIÓN Y TRATAMIENTO RESOCIALIZADOR.  NACIONAL</t>
  </si>
  <si>
    <t>2018011000522</t>
  </si>
  <si>
    <t>IMPLEMENTACIÓN DE HERRAMIENTAS TECNOLÓGICAS Y ELEMENTOS PARA MEJORAR LA CALIDAD  Y EFICIENCIA EN LA PRESTACIÓN DEL SERVICIO AL CIUDADANO DEL INPEC  NACIONAL</t>
  </si>
  <si>
    <t>2018011001141</t>
  </si>
  <si>
    <t>FORTALECIMIENTO DE LA GESTIÓN ARCHIVISTICA DEL INSTITUTO NACIONAL PENITENCIARIO Y CARCELARIO  NACIONAL</t>
  </si>
  <si>
    <t>Defensa jurídica del Estado</t>
  </si>
  <si>
    <t>2018011000433</t>
  </si>
  <si>
    <t>IMPLEMENTACIÓN DE LOS SISTEMAS DE GESTIÓN DE LA SUPERINTENDENCIA DE NOTARIADO Y REGISTRO A NIVEL  NACIONAL</t>
  </si>
  <si>
    <t>2018011000771</t>
  </si>
  <si>
    <t>MEJORAMIENTO DE LA PLATAFORMA TECNOLÓGICA DEL INPEC  NACIONAL</t>
  </si>
  <si>
    <t>2018011000496</t>
  </si>
  <si>
    <t>ACTUALIZACIÓN  DE LOS PROCESOS EDUCATIVOS EN LOS ESTABLECIMIENTOS DE RECLUSIÓN DEL SISTEMA PENITENCIARIO Y CARCELARIO COLOMBIANO GARANTIZANDO EL DERECHO FUNDAMENTAL A LA EDUCACIÓN Y AL PROCESO DE TRATAMIENTO PENITENCIARIO.    NACIONAL</t>
  </si>
  <si>
    <t>2018011000489</t>
  </si>
  <si>
    <t>IMPLEMENTACIÓN DE HERRAMIENTAS DE EVALUACIÓN PENITENCIARIA  NACIONAL</t>
  </si>
  <si>
    <t>2018011000654</t>
  </si>
  <si>
    <t>IMPLEMENTACIÓN IMPULSO Y MASIFICACIÓN DE LA FACTURA ELECTRÓNICA EN COLOMBIA  NACIONAL</t>
  </si>
  <si>
    <t>2018011000258</t>
  </si>
  <si>
    <t>IMPLEMENTACIÓN DEL PLAN DE MODERNIZACIÓN TECNOLÓGICA EN LA DIAN A NIVEL  NACIONAL</t>
  </si>
  <si>
    <t>2018011000875</t>
  </si>
  <si>
    <t>IMPLANTACIÓN PLAN ANUAL ANTIEVASION  NACIONAL</t>
  </si>
  <si>
    <t>2018011000867</t>
  </si>
  <si>
    <t>FORTALECIMIENTO  Y DOTACION DEL LABORATORIO NACIONAL DE ADUANAS  NACIONAL</t>
  </si>
  <si>
    <t>2018011000639</t>
  </si>
  <si>
    <t>FORTALECIMIENTO DE LOS SISTEMAS DE ARMAS, AUTO PROTECCIÓN Y SUMINISTRO DE ARMAMENTO AÉREO PARA LA FAC A NIVEL  NACIONAL</t>
  </si>
  <si>
    <t>2018011000712</t>
  </si>
  <si>
    <t>FORTALECIMIENTO DE LA CALIDAD EDUCATIVA DE LAS INSTITUCIONES DE EDUCACIÓN SUPERIOR Y SUS PROGRAMAS EN LA FUERZA AÉREA COLOMBIANA  NACIONAL</t>
  </si>
  <si>
    <t>2018011000663</t>
  </si>
  <si>
    <t>INCREMENTO Y RECUPERACIÓN DEL ALOJAMIENTO MILITAR EN LA FUERZA AÉREA COLOMBIANA CON EL FIN DE SOPORTAR LAS OPERACIONES AÉREAS A NIVEL   NACIONAL</t>
  </si>
  <si>
    <t>2018011000527</t>
  </si>
  <si>
    <t>FORTALECIMIENTO DE LA CAPACIDAD DE MANTENIMIENTO AERONÁUTICO PARA LAS AERONAVES Y COMPONENTES DE LA FAC A NIVEL  NACIONAL</t>
  </si>
  <si>
    <t>2018011000542</t>
  </si>
  <si>
    <t>INCREMENTO DE LA CAPACIDAD DE SEGURIDAD Y DEFENSA DE LA FUERZA AEREA COLOMBIANA  NACIONAL</t>
  </si>
  <si>
    <t>2018011000588</t>
  </si>
  <si>
    <t>FORTALECIMIENTO DE LA INFRAESTRUCTURA EN LA FUERZA AÉREA COLOMBIANA CON EL FIN DE SOPORTAR LAS OPERACIONES AÉREAS A NIVEL   NACIONAL</t>
  </si>
  <si>
    <t>2018011000445</t>
  </si>
  <si>
    <t>FORTALECIMIENTO DE LA INTELIGENCIA,CONTRAINTELIGENCIA Y CIBERINTELIGENCIA DE LA FAC  NACIONAL</t>
  </si>
  <si>
    <t>2018011000396</t>
  </si>
  <si>
    <t>FORTALECIMIENTO DE LA PLATAFORMA TECNOLÓGICA PARA EL ACCESO A RECURSOS Y SERVICIOS TIC E IMPLEMENTACIÓN DE NUEVAS TECNOLOGÍAS EN LA FUERZA AÉREA COLOMBIANA A NIVEL   NACIONAL</t>
  </si>
  <si>
    <t>2018011000337</t>
  </si>
  <si>
    <t>RENOVACIÓN Y MODERNIZACIÓN DEL EQUIPO AERONÁUTICO DE LA FAC A NIVEL  NACIONAL</t>
  </si>
  <si>
    <t>2018011000333</t>
  </si>
  <si>
    <t>FORTALECIMIENTO DE LAS COMPETENCIAS FORMATIVAS Y LABORALES DEL PERSONAL MILITAR DE LA FUERZA AÉREA COLOMBIANA A NIVEL  NACIONAL</t>
  </si>
  <si>
    <t>2018011000229</t>
  </si>
  <si>
    <t>2018011000218</t>
  </si>
  <si>
    <t>ADECUACIÓN A LAS INSTALACIONES DEL MINISTERIO DE AGRICULTURA Y DESARROLLO RURAL EN MATERIA DE INFRAESTRUCTURA FÍSICA Y GESTIÓN DOCUMENTAL   BOGOTÁ</t>
  </si>
  <si>
    <t>2018011000189</t>
  </si>
  <si>
    <t>FORTALECIMIENTO DEL MODELO DE APOYO A ALIANZAS PRODUCTIVAS DEL SECTOR AGROPECUARIO A NIVEL  NACIONAL</t>
  </si>
  <si>
    <t>OPTIMIZACIÓN DEL MODELO DE GESTIÓN Y ADMINISTRACIÓN DEL PORTAFOLIO DE EMPRESAS ESTATALES  -  BOGOTÁ</t>
  </si>
  <si>
    <t>2018011000682</t>
  </si>
  <si>
    <t>FORTALECIMIENTO DEL SEGUIMIENTO Y EVALUACIÓN FINANCIERA Y FISCAL DEL SISTEMA GENERAL DE SEGURIDAD SOCIAL EN SALUD (SGSSS) Y DEL SISTEMA GENERAL DE RIESGOS LABORALES (SGRL)   NACIONAL</t>
  </si>
  <si>
    <t>2018011000686</t>
  </si>
  <si>
    <t>MEJORAMIENTO Y REFORZAMIENTO SEDES DEL MINISTERIO DE HACIENDA Y CRÉDITO PÚBLICO  BOGOTÁ</t>
  </si>
  <si>
    <t>2018011000826</t>
  </si>
  <si>
    <t>FORTALECIMIENTO DEL GOBIERNO Y LA GESTIÓN DE SERVICIOS TIC EN EL MHCP  BOGOTÁ</t>
  </si>
  <si>
    <t>2018011000802</t>
  </si>
  <si>
    <t>DISTRIBUCIÓN COBERTURAS DE TASA DE INTERÉS PARA FINANCIACIÓN DE VIVIENDA NUEVA.  NACIONAL</t>
  </si>
  <si>
    <t>2018011000890</t>
  </si>
  <si>
    <t>IMPLEMENTACIÓN SISTEMA ESTRATÉGICO DE TRANSPORTE PÚBLICO SETP EN EL MUNICIPIO DE    ARMENIA</t>
  </si>
  <si>
    <t>2018011000917</t>
  </si>
  <si>
    <t>IMPLEMENTACIÓN SISTEMA ESTRATÉGICO DE TRANSPORTE PÚBLICO DEL MUNICIPIO  DE  SANTA MARTA</t>
  </si>
  <si>
    <t>2018011000919</t>
  </si>
  <si>
    <t>IMPLEMENTACIÓN SISTEMA INTEGRADO DE TRANSPORTE MASIVO DE   CALI</t>
  </si>
  <si>
    <t>2018011000920</t>
  </si>
  <si>
    <t>IMPLEMENTACIÓN SISTEMA ESTRATÉGICO DE TRANSPORTE PÚBLICO DE PASAJEROS PARA EL MUNICIPIO DE VALLEDUPAR</t>
  </si>
  <si>
    <t>CONSTRUCCIÓN DE LAS FASES II Y III DE LA EXTENSIÓN DE LA TRONCAL NORTE QUITO SUR DEL SISTEMA TRANSMILENIO   SOACHA</t>
  </si>
  <si>
    <t>2018011000099</t>
  </si>
  <si>
    <t>CAPACITACIÓN Y ENTRENAMIENTO PARA EL FORTALECIMIENTO DE COMPETENCIAS EN SUPERVISIÓN FINANCIERA  BOGOTÁ</t>
  </si>
  <si>
    <t>2018011000676</t>
  </si>
  <si>
    <t>FORTALECIMIENTO DEL MANDO Y CONTROL DE LA FUERZA AÉREA COLOMBIANA A NIVEL  NACIONAL</t>
  </si>
  <si>
    <t>2018011000677</t>
  </si>
  <si>
    <t>FORTALECIMIENTO Y RENOVACIÓN DE LA CAPACIDAD DE MOVILIDAD TERRESTRE Y DESPLIEGUE DE LA FUERZA AÉREA COLOMBIANA A NIVEL  NACIONAL</t>
  </si>
  <si>
    <t>2018011000377</t>
  </si>
  <si>
    <t>FORTALECIMIENTO Y SOPORTE DE LOS SERVICIOS A LA NAVEGACION AÉREA DE LA FUERZA AÉREA PARA LA AVIACIÓN DE ESTADO A NIVEL  NACIONAL</t>
  </si>
  <si>
    <t>2018011000796</t>
  </si>
  <si>
    <t>IMPLEMENTACIÓN SISTEMA INTEGRAL DE INFORMACIÓN PARA LA PREVENCIÓN DEL FRAUDE Y LA CORRUPCIÓN EN LAS ENTIDADES VIGILADAS  NACIONAL</t>
  </si>
  <si>
    <t>2018011000191</t>
  </si>
  <si>
    <t>FORTALECIMIENTO E INTEGRACIÓN DE LOS SISTEMAS DE GESTIÓN Y CONTROL DE LA CGN A TRAVÉS DEL SISTEMA INTEGRADO DE GESTIÓN INSTITUCIONAL - SIGI  NACIONAL</t>
  </si>
  <si>
    <t>2018011000313</t>
  </si>
  <si>
    <t>ADECUACIÓN FINANCIERA Y ESTADÍSTICA A LOS NUEVOS MARCOS NORMATIVOS  NACIONAL</t>
  </si>
  <si>
    <t>2018011000307</t>
  </si>
  <si>
    <t>FORTALECIMIENTO DE LA PLATAFORMA TECNOLÓGICA PARA LA PRESTACIÓN DE LOS SERVICIOS DE LA CGN  NACIONAL</t>
  </si>
  <si>
    <t>MEJORAMIENTO DE LAS CONDICIONES DE SEGURIDAD Y PROTECCIÓN EN LOS DESPLAZAMIENTOS DE LOS REPRESENTANTES A LA CÁMARA.  NACIONAL</t>
  </si>
  <si>
    <t>Fortalecimiento de la gestión y dirección del Sector Congreso de la República</t>
  </si>
  <si>
    <t>2018011000300</t>
  </si>
  <si>
    <t>ADMINISTRACIÓN DEL ACERVO DOCUMENTAL DE LA SUPERSOLIDARIA  BOGOTÁ</t>
  </si>
  <si>
    <t>2018011000266</t>
  </si>
  <si>
    <t>IMPLEMENTACIÓN DE LA SUPERVISIÓN BASADA EN RIESGOS EN LA SUPERINTENDENCIA DE LA ECONOMÍA SOLIDARIA A NIVEL  NACIONAL</t>
  </si>
  <si>
    <t>2018011000110</t>
  </si>
  <si>
    <t>CAPACITACIÓN DIVULGACIÓN Y ASISTENCIA TÉCNICA EN EL MODELO COLOMBIANO DE REGULACIÓN CONTABLE PÚBLICA  NACIONAL</t>
  </si>
  <si>
    <t>2018011000348</t>
  </si>
  <si>
    <t>FORTALECIMIENTO DE LA GENERACIÓN DE INFORMACIÓN DESDE EL SISTEMA  DE INFORMACIÓN MISIONAL DE LA CGN  BOGOTÁ</t>
  </si>
  <si>
    <t>2018011000355</t>
  </si>
  <si>
    <t>PREVENCIÓN DE LOS RIESGOS JURÍDICOS Y FINANCIEROS DE LAS ORGANIZACIONES SOLIDARIAS A NIVEL   NACIONAL</t>
  </si>
  <si>
    <t>2018011000468</t>
  </si>
  <si>
    <t>ACTUALIZACIÓN DE LA REGULACIÓN CONTABLE PÚBLICA EN CONVERGENCIA CON ESTÁNDARES INTERNACIONALES DE INFORMACIÓN FINANCIERA  NACIONAL</t>
  </si>
  <si>
    <t>2018011000094</t>
  </si>
  <si>
    <t>MEJORAMIENTO DEL EDIFICIO SEDE DE LA SUPERINTENDENCIA FINANCIERA DE COLOMBIA  BOGOTÁ</t>
  </si>
  <si>
    <t>2018011000205</t>
  </si>
  <si>
    <t>OPTIMIZACIÓN DEL REGISTRO UNICO DE APORTANTES RUA  BOGOTÁ</t>
  </si>
  <si>
    <t>2018011000206</t>
  </si>
  <si>
    <t>MEJORAMIENTO DEL SOPORTE DE LAS TECNOLOGÍAS DE INFORMACIÓN EN LA UGPP  BOGOTÁ</t>
  </si>
  <si>
    <t>2018011000186</t>
  </si>
  <si>
    <t>APOYO PARA GENERAR OPORTUNIDADES A LOS JÓVENES RURALES PARA SU INTEGRACIÓN GENERACIONAL EN EL CAMPO  NACIONAL</t>
  </si>
  <si>
    <t>2018011000188</t>
  </si>
  <si>
    <t>FORTALECIMIENTO PARA LA ATENCIÓN DE LA MUJER RURAL A NIVEL   NACIONAL</t>
  </si>
  <si>
    <t>2018011000230</t>
  </si>
  <si>
    <t>FORTALECIMIENTO PARA  EL DESARROLLO DE LA CADENA FORESTAL PRODUCTIVA  NACIONAL</t>
  </si>
  <si>
    <t>2018011000234</t>
  </si>
  <si>
    <t>IMPLEMENTACIÓN DE ESTRATEGIAS PARA LA INCLUSIÓN FINANCIERA EN EL SECTOR AGROPECUARIO  NACIONAL</t>
  </si>
  <si>
    <t>2018011000228</t>
  </si>
  <si>
    <t>MEJORAMIENTO DE LA SOSTENIBILIDAD DE LA PRODUCCIÓN AGROPECUARIA FRENTE A LOS FENÓMENOS CLIMÁTICOS  NACIONAL</t>
  </si>
  <si>
    <t>2018011000233</t>
  </si>
  <si>
    <t>FORTALECIMIENTO DE LA COMPETITIVIDAD DE LAS CADENAS PRODUCTIVAS AGROPECUARIAS A NIVEL  NACIONAL</t>
  </si>
  <si>
    <t>IMPLEMENTACIÓN DE ESTRATEGIAS TECNOLOGICAS DIRIGIDAS AL DESARROLLO DE LA CADENA LACTEA   NACIONAL</t>
  </si>
  <si>
    <t>2018011000517</t>
  </si>
  <si>
    <t>CONSTRUCCIÓN DE CAPACIDADES EMPRESARIALES RURALES: CONFIANZA Y OPORTUNIDAD A NIVEL  NACIONAL</t>
  </si>
  <si>
    <t>2018011000379</t>
  </si>
  <si>
    <t>FORTALECIMIENTO DE ACTIVIDADES QUE IMPULSEN Y CONTRIBUYAN AL DESARROLLO DEL SECTOR AGROPECUARIO, PESQUERO Y DE DESARROLLO RURAL – FONDO DE FOMENTO AGROPECUARIO - FFA  NACIONAL</t>
  </si>
  <si>
    <t>2018011000655</t>
  </si>
  <si>
    <t>FORTALECIMIENTO A LA SUPERVISIÓN INTEGRAL A LOS VIGILADOS A NIVEL  NACIONAL</t>
  </si>
  <si>
    <t>FORTALECIMIENTO DE LA PROCURADURÍA GENERAL DE LA NACIÓN PARA EL EJERCICIO DEL CONTROL PÚBLICO  NACIONAL</t>
  </si>
  <si>
    <t>2504</t>
  </si>
  <si>
    <t>Vigilancia de la gestión administrativa de los funcionarios del Estado</t>
  </si>
  <si>
    <t>Fortalecimiento de la gestión y dirección del Sector Ambiente y Desarrollo Sostenible</t>
  </si>
  <si>
    <t>2018011000290</t>
  </si>
  <si>
    <t>CONSOLIDACIÓN DE LAS FUNCIONES MISIONALES, FORMACIÓN, DOCENCIA Y APROPIACIÓN SOCIAL DEL CONOCIMIENTO, DEL INSTITUTO CARO Y CUERVO A NIVEL NACIONAL  BOGOTÁ, CHÍA</t>
  </si>
  <si>
    <t>2018011000284</t>
  </si>
  <si>
    <t>FORTALECIMIENTO DE LOS SISTEMAS DE GESTIÓN PARA LA ADECUACIÓN, PROTECCIÓN Y SALVAGUARDIA DEL PATRIMONIO CULTURAL DEL INSTITUTO CARO Y CUERVO   BOGOTÁ</t>
  </si>
  <si>
    <t xml:space="preserve">Fortalecimiento de la gestión y dirección del Sector Cultura </t>
  </si>
  <si>
    <t>2018011000319</t>
  </si>
  <si>
    <t>INCREMENTO  DE RECURSOS FÍSICOS PARA EL APOYO ACADÉMICO Y MUSEAL DEL INSTITUTO CARO Y CUERVO  BOGOTÁ</t>
  </si>
  <si>
    <t>2018011000201</t>
  </si>
  <si>
    <t>FORTALECIMIENTO DE LA CAPACIDAD DE DESARROLLO INSTITUCIONAL DE LA UPRA PARA LA GESTIÓN DEL TERRITORIO RURAL EN EL ÁMBITO  NACIONAL</t>
  </si>
  <si>
    <t>2018011000145</t>
  </si>
  <si>
    <t>DESARROLLO DE LA PLANIFICACIÓN Y GESTIÓN DEL TERRITORIO RURAL PARA USOS AGROPECUARIOS EN EL ÁMBITO  NACIONAL</t>
  </si>
  <si>
    <t>2017011000208</t>
  </si>
  <si>
    <t>DESARROLLO DE ESTRATEGIAS PARA LA GENERACIÓN Y SOCIALIZACIÓN DE LA INFORMACIÓN LEGISLATIVA A NIVEL NACIONAL</t>
  </si>
  <si>
    <t>2017011000220</t>
  </si>
  <si>
    <t>AMPLIACIÓN Y ACTUALIZACIÓN DEL SISTEMA INTEGRADO DE SEGURIDAD DEL CONGRESO EN EL TERRITORIO  NACIONAL</t>
  </si>
  <si>
    <t>2017011000222</t>
  </si>
  <si>
    <t>ADECUACIÓN DE LA INFRAESTRUCTURA FÍSICA DEL SENADO DE LA REPÚBLICA, A NIVEL  NACIONAL</t>
  </si>
  <si>
    <t>2017011000231</t>
  </si>
  <si>
    <t>FORTALECIMIENTO Y ACTUALIZACIÓN DE LOS SISTEMAS DE INFORMACIÓN Y DE LA PLATAFORMA TECNOLÓGICA DEL  SENADO DE LA REPÚBLICA EN EL TERRITORIO  NACIONAL</t>
  </si>
  <si>
    <t>MEJORAMIENTO DE LAS CONDICIONES DE SEGURIDAD Y OPORTUNIDAD EN LOS DESPLAZAMIENTOS DE LOS SERVIDORES PÚBLICOS DEL SENADO DE LA REPÚBLICA  NACIONAL</t>
  </si>
  <si>
    <t>Articulación y fortalecimiento de la respuesta del Estado en materia de Derechos Humanos desde el Sector Presidencia</t>
  </si>
  <si>
    <t>2018011000604</t>
  </si>
  <si>
    <t>CONSOLIDACIÓN DE LA ACCIÓN INTEGRAL CONTRA MINAS ANTIPERSONAL EN EL MARCO DEL POSCONFLICTO A NIVEL   NACIONAL</t>
  </si>
  <si>
    <t>Acción Integral contra minas antipersonal como mecanismo de transición hacia la paz territorial desde el Sector Presidencia</t>
  </si>
  <si>
    <t>2018011000825</t>
  </si>
  <si>
    <t>FORTALECIMIENTO Y PROTECCIÓN DE LOS BIENES MUEBLES E INMUEBLES DE LA PRESIDENCIA DE LA REPÚBLICA EN  CARTAGENA, BOGOTÁ, SOPÓ</t>
  </si>
  <si>
    <t>2018011000832</t>
  </si>
  <si>
    <t>DESARROLLO DE LA POLÍTICA INTERSECTORIAL DE PREVENCIÓN DEL RECLUTAMIENTO, UTILIZACIÓN, USO Y VIOLENCIA SEXUAL DE NIÑOS, NIÑAS Y ADOLESCENTES POR PARTE DE GRUPOS ARMADOS AL MARGEN DE A LEY Y GRUPOS DELICTIVOS ORGANIZADOS   NACIONAL</t>
  </si>
  <si>
    <t>2018011000850</t>
  </si>
  <si>
    <t>FORTALECIMIENTO DE LAS ENTIDADES DEL ESTADO QUE CONFORMAN EL SISTEMA NACIONAL DE DERECHOS HUMANOS Y DIH PARA DISEÑAR, IMPLEMENTAR Y EVALUAR LA POLÍTICA INTEGRAL EN LA MATERIA, Y CONSTRUIR UNA CULTURA DE DERECHOS HUMANOS Y DIH.  NACIONAL</t>
  </si>
  <si>
    <t>2018011001050</t>
  </si>
  <si>
    <t>FORTALECIMIENTO DE LA INSTITUCIONALIDAD, LAS HERRAMIENTAS Y LOS MECANISMOS PARA LA PROMOCIÓN Y GARANTÍA DE LA TRANSPARENCIA, ACCESO A LA INFORMACIÓN PÚBLICA Y LUCHA CONTRA LA CORRUPCIÓN A NIVEL  NACIONAL</t>
  </si>
  <si>
    <t>Consolidación de la lucha contra la corrupción desde el sector Presidencia de la República</t>
  </si>
  <si>
    <t>2019011000026</t>
  </si>
  <si>
    <t>IMPLEMENTACION III FASE DE MUSEOLOGIA Y MUSEOGRAFIA, DEL MUSEO DE LAS FUERZAS MILITARES UBICADO EN TOCANCIPA</t>
  </si>
  <si>
    <t>2018011000722</t>
  </si>
  <si>
    <t>FORTALECIMIENTO DE LA INFRAESTRUCTURA DE LA ESCUELA SUPERIOR DE GUERRA EN  BOGOTÁ</t>
  </si>
  <si>
    <t>2018011000419</t>
  </si>
  <si>
    <t>FORTALECIMIENTO DE CAPACIDADES DE OPERACIONES ESPECIALES (THOR) NACIONAL</t>
  </si>
  <si>
    <t>2018011000747</t>
  </si>
  <si>
    <t>CONSTRUCCIÓN Y FORTALECIMIENTO DE POLÍTICAS DE GENERACIÓN DE INGRESOS Y FORTALECIMIENTO DE LAS CAPACIDADES PRODUCTIVAS QUE PERMITAN EL DESARROLLO AGROPECUARIO Y RURAL  NACIONAL</t>
  </si>
  <si>
    <t>2018011000209</t>
  </si>
  <si>
    <t>IMPLEMENTACIÓN Y FORTALECIMIENTO DE INICIATIVAS TECNOLÓGICAS Y DE GESTIÓN DE LA INFORMACIÓN PARA EL SECTOR AGROPECUARIO.  BOGOTÁ</t>
  </si>
  <si>
    <t>2018011000245</t>
  </si>
  <si>
    <t>APROVECHAMIENTO DE LAS OPORTUNIDADES AGROEXPORTADORAS   NACIONAL</t>
  </si>
  <si>
    <t>2018011000285</t>
  </si>
  <si>
    <t>FORTALECIMIENTO DEL DISEÑO, SEGUIMIENTO Y EVALUACIÓN DE POLÍTICAS PÚBLICAS PARA EL DESARROLLO AGROPECUARIO   NACIONAL</t>
  </si>
  <si>
    <t>2018011000241</t>
  </si>
  <si>
    <t>FORTALECIMIENTO DE LA CAPACIDAD DE GESTIÓN DE LA AUTORIDAD NACIONAL DE ACUICULTURA Y PESCA - AUNAP  NACIONAL</t>
  </si>
  <si>
    <t>2018011000177</t>
  </si>
  <si>
    <t>FORTALECIMIENTO DE LA GESTIÓN ADMINISTRATIVA DE LA UNIDAD DE RESTITUCIÓN DE TIERRAS   NACIONAL</t>
  </si>
  <si>
    <t>2018011000400</t>
  </si>
  <si>
    <t>IMPLEMENTACIÓN PROGRAMA PROYECTOS PRODUCTIVOS  - ACCESO A INSTRUMENTOS PARA EL DESARROLLO PRODUCTIVO DE LAS FAMILIAS CAMPESINAS CON RESTITUCIÓN Y POSESIÓN DE SUS PREDIOS, CON EL PROPÓSITO DE CONTRIBUIR EN LA GENERACIÓN DE INGRESOS  A NIVEL   NACIONAL</t>
  </si>
  <si>
    <t>2018011000359</t>
  </si>
  <si>
    <t>FORTALECIMIENTO DE LA SUPERVISIÓN DE FONDOS DE EMPLEADOS Y MUTUALES QUE EJERCEN LA ACTIVIDAD DE AHORRO Y CRÉDITO A NIVEL  NACIONAL</t>
  </si>
  <si>
    <t>2018011000247</t>
  </si>
  <si>
    <t>IMPLEMENTACIÓN DE LOS SISTEMAS DE GESTIÓN DE LA SUPERSOLIDARIA EN   BOGOTÁ</t>
  </si>
  <si>
    <t>2018011000309</t>
  </si>
  <si>
    <t>FORTALECIMIENTO DE LA ARQUITECTURA TECNOLÓGICA DE LA SUPERSOLIDARIA EN  BOGOTÁ</t>
  </si>
  <si>
    <t>2018011000273</t>
  </si>
  <si>
    <t>CONTROL DE LA PRODUCCIÓN Y CONSERVACIÓN EN EL CICLO VITAL DE DOCUMENTOS DE LA DIAN A NIVEL  NACIONAL</t>
  </si>
  <si>
    <t>2018011000315</t>
  </si>
  <si>
    <t>MANTENIMIENTO Y ADECUACIÓN DE LA INFRAESTRUCTURA FÍSICA DE LA DIRECCIÓN DE IMPUESTOS Y ADUANAS NACIONALES A NIVEL NACIONAL</t>
  </si>
  <si>
    <t>2018011000479</t>
  </si>
  <si>
    <t>INCREMENTO DE LOS NIVELES DE EFICIENCIA DE LAS LABORES DE INTELIGENCIA EN LA LUCHA CONTRA EL LAVADO DE ACTIVOS Y LA FINANCIACIÓN DEL TERRORISMO A NIVEL  NACIONAL</t>
  </si>
  <si>
    <t>2018011000480</t>
  </si>
  <si>
    <t>AMPLIACIÓN DE LA CAPACIDAD INSTITUCIONAL EN EL APOYO A LOS PROCESOS MISIONALES A NIVEL  NACIONAL</t>
  </si>
  <si>
    <t>2018011000357</t>
  </si>
  <si>
    <t>MEJORAMIENTO Y FORTALECIMIENTO DE LA CAPACIDAD DE GESTIÓN DEL ICA A NIVEL  NACIONAL</t>
  </si>
  <si>
    <t>CONSTRUCCIÓN DE LA NUEVA SEDE PARA EL SECTOR SEGURIDAD Y DEFENSA. PRIMERA FASE FUERZAS MILITARES Y MINISTERIO DE DEFENSA  NACIONAL</t>
  </si>
  <si>
    <t>2018011000449</t>
  </si>
  <si>
    <t>2018011000415</t>
  </si>
  <si>
    <t>FORTALECIMIENTO DE LOS SERVICIOS TECNOLÓGICOS DE LA UNIDAD DE GESTIÓN GENERAL DEL MINISTERIO DE DEFENSA  NACIONAL</t>
  </si>
  <si>
    <t>2018011000544</t>
  </si>
  <si>
    <t>OPTIMIZACIÓN DEL SISTEMA DE INFORMACIÓN LOGÍSTICO ""SILOG"" A NIVEL  NACIONAL</t>
  </si>
  <si>
    <t>2018011000594</t>
  </si>
  <si>
    <t>FORTALECIMIENTO DEL SISTEMA DE CIENCIA, TECNOLOGÍA E INNOVACIÓN EN EL SECTOR DEFENSA Y SEGURIDAD A NIVEL  NACIONAL</t>
  </si>
  <si>
    <t>2017011000120</t>
  </si>
  <si>
    <t>TRASLADO DE LAS TECNOLOGÍAS DE LA INFORMACIÓN Y COMUNICACIONES DE LAS FUERZAS MILITARES Y EL  MINISTERIO DE DEFENSA. PRIMERA FASE FORTALEZA  NACIONAL</t>
  </si>
  <si>
    <t>2018011000246</t>
  </si>
  <si>
    <t>FORTALECIMIENTO DE LA RECTORIA PARA EL MEJORAMIENTO DEL ACCESO A LOS SERVICIOS DE SALUD EN EL SISTEMA GENERAL DE SEGURIDAD SOCIAL EN SALUD -SGSSS-  NACIONAL</t>
  </si>
  <si>
    <t>Aseguramiento y administración del Sistema General de la Seguridad Social en Salud - SGSSS</t>
  </si>
  <si>
    <t>2018011000202</t>
  </si>
  <si>
    <t>IMPLEMENTACIÓN DE ACCIONES DEL PROGRAMA AMPLIADO DE INMUNIZACIONES - PAI   NACIONAL</t>
  </si>
  <si>
    <t>2018011000208</t>
  </si>
  <si>
    <t>FORTALECIMIENTO DE LOS PROCESOS PARA LA ELABORACIÓN DE ESTUDIOS, INVESTIGACIONES Y EVALUACIÓN DE LAS POLÍTICAS PÚBLICAS SECTORIALES Y DE LA GESTIÓN DE INFORMACIÓN PARA TOMA DE DECISIONES.  NACIONAL</t>
  </si>
  <si>
    <t>2018011000067</t>
  </si>
  <si>
    <t>FORTALECIMIENTO DE LOS SISTEMAS DE GESTIÓN EN EL MINISTERIO DE SALUD Y PROTECCIÓN SOCIAL    NACIONAL</t>
  </si>
  <si>
    <t>2018011000060</t>
  </si>
  <si>
    <t>ANÁLISIS DE TECNOLOGÍAS EN SALUD QUE BENEFICIEN LA PRESTACIÓN DE LOS SERVICIOS EN SALUD.  NACIONAL</t>
  </si>
  <si>
    <t>2018011000073</t>
  </si>
  <si>
    <t>IMPLEMENTACIÓN DE LA ESTRATEGIA DE LA PARTICIPACIÓN SOCIAL EN EL SECTOR SALUD Y PROTECCIÓN SOCIAL  NACIONAL</t>
  </si>
  <si>
    <t>2017011000477</t>
  </si>
  <si>
    <t>FORTALECIMIENTO SISTEMA DE INFORMACIÓN DE SALUD Y PROTECCIÓN SOCIAL    NACIONAL</t>
  </si>
  <si>
    <t>2018011000090</t>
  </si>
  <si>
    <t>OPTIMIZACIÓN DEL USO DE LOS MECANISMOS  DE CONCILIACIÓN Y FACULTAD JURISDICCIONAL EN EL SISTEMA GENERAL DE SEGURIDAD SOCIAL EN SALUD DISPUESTOS POR LA SUPERINTENDENCIA NACIONAL DE SALUD  NACIONAL</t>
  </si>
  <si>
    <t>2018011000204</t>
  </si>
  <si>
    <t>OPTIMIZACIÓN DE LA PRESTACIÓN DE SERVICIOS Y PROVISIÓN DE SOLUCIONES DE TECNOLOGÍAS DE LA INFORMACIÓN Y LA COMUNICACIONES -TIC DE LA SUPERINTENDENCIA NACIONAL DE SALUD  NACIONAL</t>
  </si>
  <si>
    <t>2018011000210</t>
  </si>
  <si>
    <t>FORTALECIMIENTO EN LA IMPLEMENTACIÓN DE POLÍTICAS, CRITERIOS, Y DIRECTRICES JURÍDICAS DE LA SUPERINTENDENCIA NACIONAL DE SALUD  NACIONAL</t>
  </si>
  <si>
    <t>2018011000198</t>
  </si>
  <si>
    <t>FORTALECIMIENTO DE LA ATENCIÓN, PROTECCIÓN Y PROMOCIÓN DE LA PARTICIPACIÓN DE LOS CIUDADANOS EN EL SISTEMA GENERAL DE SEGURIDAD SOCIAL EN SALUD  NACIONAL  NACIONAL</t>
  </si>
  <si>
    <t>2018011000268</t>
  </si>
  <si>
    <t>CONSOLIDACIÓN DEL SISTEMA INTEGRADO DE PLANEACIÓN Y GESTIÓN DE LA SUPERSALUD A NIVEL  NACIONAL</t>
  </si>
  <si>
    <t>2018011000340</t>
  </si>
  <si>
    <t>FORTALECIMIENTO DEL SISTEMA DE GESTIÓN DOCUMENTAL DE LA SUPERINTENDENCIA NACIONAL DE  SALUD  NACIONAL</t>
  </si>
  <si>
    <t>2018011000219</t>
  </si>
  <si>
    <t>IMPLEMENTACIÓN DEL PROGRAMA DE LEGALIZACIÓN DE TIERRAS Y FOMENTO AL DESARROLLO RURAL PARA COMUNIDADES INDÍGENAS A NIVEL  NACIONAL</t>
  </si>
  <si>
    <t>2018011000121</t>
  </si>
  <si>
    <t>ADECUACIÓN Y MEJORAMIENTO DE LA INFRAESTRUCTURA FÍSICA DE LA AGENCIA NACIONAL DE TIERRAS A NIVEL   NACIONAL</t>
  </si>
  <si>
    <t>2018011000283</t>
  </si>
  <si>
    <t>MEJORAMIENTO DEL CONOCIMIENTO  DE LOS GRUPOS DE INTERÉS DE LAS ACCIONES DE IVC DE LA SUPERSALUD Y LA NORMATIVIDAD Y DISPOSICIONES DEL SGSSS   NACIONAL</t>
  </si>
  <si>
    <t>2018011000352</t>
  </si>
  <si>
    <t>MEJORAMIENTO DE LA GESTIÓN DE LA INFORMACIÓN DE LA DISTRIBUCIÓN DE LOS COMBUSTIBLES LÍQUIDOS, GAS NATURAL Y GLP PARA USO VEHICULAR.  NACIONAL</t>
  </si>
  <si>
    <t xml:space="preserve">Fortalecimiento de la gestión y dirección del Sector Minas y Energía </t>
  </si>
  <si>
    <t>2018011001143</t>
  </si>
  <si>
    <t>MODERNIZACIÓN DE LOS DATACENTER PRINCIPAL Y ALTERNO DEL SERVICIO GEOLÓGICO COLOMBIANO  NACIONAL</t>
  </si>
  <si>
    <t>FORTALECIMIENTO DE LA GESTIÓN ESTRATÉGICA INTEGRAL DEL SERVICIO GEOLÓGICO COLOMBIANO A NIVEL  NACIONAL</t>
  </si>
  <si>
    <t>INVESTIGACIÓN MONITOREO Y EVALUACIÓN DE AMENAZAS GEOLÓGICAS DEL TERRITORIO  NACIONAL</t>
  </si>
  <si>
    <t>INVESTIGACIÓN Y DESARROLLO GEOCIENTÍFICO DE HIDROCARBUROS EN EL TERRITORIO  NACIONAL</t>
  </si>
  <si>
    <t>2017011000332</t>
  </si>
  <si>
    <t>FORTALECIMIENTO DE LA INFRAESTRUCTURA FÍSICA DE LA AGENCIA NACIONAL DE MINERÍA A NIVEL  NACIONAL</t>
  </si>
  <si>
    <t>2018011000002</t>
  </si>
  <si>
    <t>MEJORAMIENTO DE LA SEGURIDAD EN EL DESARROLLO DE LA ACTIVIDAD MINERA  NACIONAL</t>
  </si>
  <si>
    <t>2018011000777</t>
  </si>
  <si>
    <t>OPTIMIZACIÓN DE LAS CONDICIONES TÉCNICAS Y LEGALES DE LA INFORMACIÓN DEL SISTEMA INTEGRADO DE GESTIÓN MINERA CON LAS SOLICITUDES PENDIENTES A 2018  NACIONAL</t>
  </si>
  <si>
    <t>2018011000418</t>
  </si>
  <si>
    <t>FORTALECIMIENTO DE LOS MECANISMOS DE PROMOCIÓN DEL SECTOR MINERO  NACIONAL</t>
  </si>
  <si>
    <t>2018011001062</t>
  </si>
  <si>
    <t>FORTALECIMIENTO DE LOS SERVICIOS DE LA ANM SOPORTADOS EN LAS TECNOLOGÍAS DE LA INFORMACIÓN Y LAS COMUNICACIONES  BOGOTÁ</t>
  </si>
  <si>
    <t>2018011000226</t>
  </si>
  <si>
    <t>IMPLEMENTACIÓN  PROGRAMA DE LEGALIZACIÓN DE TIERRAS Y FOMENTO AL DESARROLLO RURAL PARA COMUNIDADES NEGRAS A NIVEL   NACIONAL</t>
  </si>
  <si>
    <t>2018011000193</t>
  </si>
  <si>
    <t>IMPLEMENTACIÓN Y MEJORAMIENTO DE LA PLATAFORMA TECNOLÓGICA PARA LA GESTIÓN DE LA INFORMACIÓN MISIONAL, ESTRATÉGICA Y DE APOYO EN LA ADR A NIVEL NACIONAL  NACIONAL</t>
  </si>
  <si>
    <t>2018011000127</t>
  </si>
  <si>
    <t>FORTALECIMIENTO DE LAS CAPACIDADES DE LOS PRODUCTORES AGROPECUARIOS Y SUS ESQUEMAS ASOCIATIVOS EN LA GENERACIÓN Y CONSOLIDACIÓN DE ENCADENAMIENTOS PRODUCTIVOS  NACIONAL</t>
  </si>
  <si>
    <t>2018011000142</t>
  </si>
  <si>
    <t>FORTALECIMIENTO DE LA COFINANCIACIÓN DE PROYECTOS INTEGRALES DE DESARROLLO AGROPECUARIO Y RURAL PARA LA POBLACIÓN RURAL A NIVEL  NACIONAL</t>
  </si>
  <si>
    <t>2018011000151</t>
  </si>
  <si>
    <t>APOYO A LA FORMULACIÓN E IMPLEMENTACIÓN DE DISTRITOS DE ADECUACIÓN DE TIERRAS Y A LA PRESTACIÓN DEL SERVICIO PÚBLICO DE ADECUACIÓN DE TIERRAS A NIVEL  NACIONAL</t>
  </si>
  <si>
    <t>2018011000152</t>
  </si>
  <si>
    <t>FORTALECIMIENTO A LA PRESTACIÓN DEL SERVICIO PÚBLICO DE EXTENSIÓN AGROPECUARIA  NACIONAL</t>
  </si>
  <si>
    <t>2018011000131</t>
  </si>
  <si>
    <t>ADMINISTRACIÓN INTEGRAL DE LA GESTIÓN DOCUMENTAL DE LA AGENCIA DE DESARROLLO RURAL  NACIONAL</t>
  </si>
  <si>
    <t>2018011000129</t>
  </si>
  <si>
    <t>FORMULACIÓN E IMPLEMENTACIÓN DE PLANES Y PROYECTOS INTEGRALES CON ENFOQUE TERRITORIAL PARA LA POBLACIÓN RURAL.  NACIONAL</t>
  </si>
  <si>
    <t>2018011000134</t>
  </si>
  <si>
    <t>FORTALECIMIENTO  DE LA  INFORMACIÓN RELACIONADA CON LA SITUACIÓN DE SALUD DE LA POBLACIÓN A NIVEL  NACIONAL</t>
  </si>
  <si>
    <t>2018011000183</t>
  </si>
  <si>
    <t>FORTALECIMIENTO DE LA COOPERACIÓN Y RELACIONES INTERNACIONALES DEL SECTOR SALUD  NACIONAL</t>
  </si>
  <si>
    <t>2018011000061</t>
  </si>
  <si>
    <t>APOYO PARA LA IMPLEMENTACIÓN DE LAS MEDIDAS DE ASISTENCIA Y REHABILITACIÓN A VÍCTIMAS DEL CONFLICTO ARMADO  NACIONAL</t>
  </si>
  <si>
    <t>2018011000062</t>
  </si>
  <si>
    <t>IMPLEMENTACIÓN DEL SISTEMA DE GESTION FINANCIERA Y ADMINISTRATIVA DE LOS RECURSOS DEL SECTOR SALUD A NIVEL   NACIONAL</t>
  </si>
  <si>
    <t>2018011000035</t>
  </si>
  <si>
    <t>IMPLEMENTACIÓN DE ESTRATEGIAS DE COMUNICACIÓN PARA LA PROMOCIÓN Y DIVULGACIÓN DE LOS TEMAS RELACIONADOS CON SALUD Y PROTECCIÓN SOCIAL A NIVEL  NACIONAL</t>
  </si>
  <si>
    <t>2018011000059</t>
  </si>
  <si>
    <t>FORTALECIMIENTO DE LOS ACTORES PARA LA APROPIACIÓN DEL ENFOQUE DIFERENCIAL EN LA ATENCIÓN EN SALUD Y PROMOCIÓN SOCIAL EN SALUD  NACIONAL</t>
  </si>
  <si>
    <t>2018011000199</t>
  </si>
  <si>
    <t>IMPLEMENTACIÓN DEL MODELO DE SERVICIO AL CIUDADANO EN EL SECTOR SALUD A NIVEL  NACIONAL</t>
  </si>
  <si>
    <t>2018011000239</t>
  </si>
  <si>
    <t>ASISTENCIA  FINANCIERA PARA PROMOVER EL PROCESO DE FORMACIÓN DE RESIDENTES QUE CURSAN ESPECIALIZACIONES PRIORITARIAS PARA LA SALUD  NACIONAL</t>
  </si>
  <si>
    <t>2018011000211</t>
  </si>
  <si>
    <t>IMPLEMENTACIÓN DE ACCIONES DE PROMOCIÓN DE LA SALUD Y PREVENCIÓN DE LA ENFERMEDAD.  NACIONAL</t>
  </si>
  <si>
    <t>2018011000221</t>
  </si>
  <si>
    <t>FORTALECIMIENTO DE LA CAPACIDAD DEL MINISTERIO DE SALUD Y PROTECCIÓN SOCIAL PARA ORIENTAR LA GESTIÓN DEL TALENTO HUMANO EN SALUD.  NACIONAL</t>
  </si>
  <si>
    <t>2018011000213</t>
  </si>
  <si>
    <t>FORTALECIMIENTO DE LA PRESTACIÓN DE LOS SERVICIOS DE SALUD EN CONDICIONES DE INTEGRALIDAD, CONTINUIDADY CALIDAD  NACIONAL</t>
  </si>
  <si>
    <t>2018011000081</t>
  </si>
  <si>
    <t>REMODELACIÓN DE LAS SEDES DEL MINISTERIO DE SALUD Y PROTECCIÓN SOCIAL  BOGOTÁ</t>
  </si>
  <si>
    <t>2018011000085</t>
  </si>
  <si>
    <t>ASISTENCIA PARA INCREMENTAR LA CAPACIDAD DE RESPUESTA  DEL SECTOR SALUD HACIA LA POBLACIÓN  AFECTADA POR EMERGENCIAS Y DESASTRES  NACIONAL</t>
  </si>
  <si>
    <t>2018011000169</t>
  </si>
  <si>
    <t>FORTALECIMIENTO DE LA RECTORÍA Y REGULACIÓN DE LAS TECNOLOGÍAS EN SALUD EN COLOMBIA.  NACIONAL</t>
  </si>
  <si>
    <t>2018011000065</t>
  </si>
  <si>
    <t>ACTUALIZACIÓN DEL PLAN DE BENEFICIOS EN SALUD UNIDAD DE PAGO POR CAPITACIÓN Y SU IMPACTO PRESUPUESTAL RESPECTO A LAS NECESIDADES EN SALUD DE LA POBLACIÓN  NACIONAL</t>
  </si>
  <si>
    <t>2018011000015</t>
  </si>
  <si>
    <t>MEJORAMIENTO DE LA CALIDAD EN LA GESTIÓN DE LOS AGENTES DEL SISTEMA DE SALUD A NIVEL  NACIONAL</t>
  </si>
  <si>
    <t>2017011000308</t>
  </si>
  <si>
    <t>FORTALECIMIENTO DEL ENTORNO LABORAL EN EL MINISTERIO DE SALUD Y PROTECCIÓN SOCIAL A NIVEL  NACIONAL</t>
  </si>
  <si>
    <t>2018011000156</t>
  </si>
  <si>
    <t>CONSOLIDACIÓN DE LA INVESTIGACIÓN EN EL INSTITUTO NACIONAL DE CANCEROLOGÍA PARA EL CONTROL INTEGRAL DEL CÁNCER EN COLOMBIA  BOGOTÁ</t>
  </si>
  <si>
    <t>2018011000157</t>
  </si>
  <si>
    <t>IMPLEMENTACIÓN PLAN DECENAL DE SALUD PÚBLICA PARA EL CONTROL DEL CÁNCER  NACIONAL</t>
  </si>
  <si>
    <t>2018011000074</t>
  </si>
  <si>
    <t>FORTALECIMIENTO A LA GESTIÓN ADMINISTRATIVA DEL SANATORIO DE   AGUA DE DIOS</t>
  </si>
  <si>
    <t>2017011000384</t>
  </si>
  <si>
    <t>FORTALECIMIENTO DE LA VIGILANCIA, DETECCIÓN, VALORACIÓN Y RESPUESTA ANTE RIESGOS, EVENTOS, EMERGENCIAS Y EPIDEMIAS EN SALUD PÚBLICA A NIVEL  NACIONAL</t>
  </si>
  <si>
    <t>2017011000381</t>
  </si>
  <si>
    <t>FORTALECIMIENTO DEL ANÁLISIS DE INFORMACIÓN EN SALUD PARA LA TOMA DE DECISIONES EN EL ÁMBITO  NACIONAL</t>
  </si>
  <si>
    <t>2018011000112</t>
  </si>
  <si>
    <t>2018011000117</t>
  </si>
  <si>
    <t>DIVULGACIÓN DE LA REGULACIÓN A LA CIUDADANÍA A NIVEL  NACIONAL</t>
  </si>
  <si>
    <t>2018011000116</t>
  </si>
  <si>
    <t>2018011000122</t>
  </si>
  <si>
    <t>AMPLIACIÓN DEL CONOCIMIENTO DEL POTENCIAL MINERAL EN EL TERRITORIO  NACIONAL</t>
  </si>
  <si>
    <t>AMPLIACIÓN DEL CONOCIMIENTO GEOCIENTÍFICO BÁSICO DEL TERRITORIO  NACIONAL</t>
  </si>
  <si>
    <t>FORTALECIMIENTO DE LA INVESTIGACIÓN Y CARACTERIZACIÓN DE MATERIALES GEOLÓGICOS EN TERRITORIO  NACIONAL</t>
  </si>
  <si>
    <t>2018011001097</t>
  </si>
  <si>
    <t>CONTRIBUCIÓN AL DESARROLLO DE LA GESTIÓN Y SEGURIDAD RADIOLÓGICA, NUCLEAR E ISOTÓPICA DE LOS LABORATORIOS E INSTALACIONES DEL SERVICIO GEOLÓGICO COLOMBIANO.  BOGOTÁ</t>
  </si>
  <si>
    <t xml:space="preserve">Consolidación productiva del sector de energía eléctrica  </t>
  </si>
  <si>
    <t>2018011001052</t>
  </si>
  <si>
    <t>ACTUALIZACIÓN AMPLIACIÓN DE LA COBERTURA DE TELEMETRÍA Y MONITOREO DE VARIABLES ENERGÉTICAS EN LAS ZONAS NO INTERCONECTADAS.  NACIONAL</t>
  </si>
  <si>
    <t>2018011000873</t>
  </si>
  <si>
    <t>DESARROLLO E IMPLEMENTACIÓN DE PROYECTOS ENERGÉTICOS SOSTENIBLES EN LAS ZONAS NO INTERCONECTADAS, ZNI  NACIONAL</t>
  </si>
  <si>
    <t>2018011000783</t>
  </si>
  <si>
    <t>INVENTARIO ACTUALIZAR EL INVENTARIO DE LOS ACTIVOS ELÉCTRICOS DEL INSTITUTO DE PLANIFICACIÓN Y PROMOCIÓN DE SOLUCIONES ENERGÉTICAS IPSE   NACIONAL</t>
  </si>
  <si>
    <t>2018011000809</t>
  </si>
  <si>
    <t>DISEÑO Y ESTRUCTURACIÓN DE  SOLUCIONES TECNOLÓGICAS APROPIADAS DE GENERACIÓN DE ENERGÍA ELÉCTRICA EN LAS ZONAS NO INTERCONECTADAS DEL PAÍS   NACIONAL</t>
  </si>
  <si>
    <t>2018011001007</t>
  </si>
  <si>
    <t>FORTALECIMIENTO ACTUALIZACIÓN Y ORGANIZACIÓN DEL ARCHIVO TOTAL (CENTRAL, DE GESTIÓN E HISTÓRICO) DEL IPSE BOGOTÁ  BOGOTÁ</t>
  </si>
  <si>
    <t>2018011001082</t>
  </si>
  <si>
    <t>FORTALECIMIENTO DE LA CIENCIA Y TECNOLOGÍA PARA EL SECTOR HIDROCARBUROS A NIVEL   NACIONAL</t>
  </si>
  <si>
    <t>2018011000130</t>
  </si>
  <si>
    <t>APROVECHAMIENTO DE HIDROCARBUROS EN TERRITORIOS SOCIAL Y AMBIENTALMENTE SOSTENIBLES A NIVEL  NACIONAL</t>
  </si>
  <si>
    <t>2018011000108</t>
  </si>
  <si>
    <t>FORTALECIMIENTO EN LA IMPLEMENTACIÓN DEL MODELO DE PROMOCIÓN PARA INCREMENTAR LA INVERSIÓN  NACIONAL</t>
  </si>
  <si>
    <t>2018011000106</t>
  </si>
  <si>
    <t>IDENTIFICACIÓN DE RECURSOS EXPLORATORIOS DE HIDROCARBUROS  NACIONAL</t>
  </si>
  <si>
    <t>2018011000195</t>
  </si>
  <si>
    <t>2018011000137</t>
  </si>
  <si>
    <t>OPTIMIZACIÓN DE LOS SISTEMAS: PLANEACIÓN Y GESTIÓN (MIPG) Y EL SISTEMA INTEGRADO DE GESTIÓN (SIG) DE LA AGENCIA NACIONAL DE MINERÍA BOGOTÁ</t>
  </si>
  <si>
    <t>Calidad, cobertura y fortalecimiento en la educación inicial, preescolar, básica y media</t>
  </si>
  <si>
    <t>2018011001036</t>
  </si>
  <si>
    <t>FORTALECIMIENTO DE LAS UNIVERSIDADES ESTATALES- LEY 1697 DE 2013, A NIVEL  NACIONAL</t>
  </si>
  <si>
    <t>Calidad y fomento de la educación superior</t>
  </si>
  <si>
    <t>2018011000043</t>
  </si>
  <si>
    <t>APORTES PARA LA FINANCIACIÓN DE LA UNIVERSIDAD NACIONAL ABIERTA Y A DISTANCIA UNAD  NACIONAL</t>
  </si>
  <si>
    <t>2018011000053</t>
  </si>
  <si>
    <t>APORTES PARA LA FINANCIACIÓN DE LA UNIVERSIDAD DE LOS LLANOS -   NACIONAL</t>
  </si>
  <si>
    <t>2018011000044</t>
  </si>
  <si>
    <t>APORTES PARA LA FINANCIACIÓN DE LA UNIVERSIDAD PEDAGÓGICA NACIONAL -   NACIONAL</t>
  </si>
  <si>
    <t>2018011000055</t>
  </si>
  <si>
    <t>APORTES PARA LA FINANCIACIÓN DE LA UNIVERSIDAD - COLEGIO MAYOR DE CUNDINAMARCA -   NACIONAL</t>
  </si>
  <si>
    <t>2018011000046</t>
  </si>
  <si>
    <t>APORTES PARA LA FINANCIACIÓN DE LA UNIVERSIDAD DEL CAUCA -   NACIONAL</t>
  </si>
  <si>
    <t>2018011000047</t>
  </si>
  <si>
    <t>APORTES PARA LA FINANCIACIÓN DE LA UNIVERSIDAD TECNOLÓGICA DE PEREIRA - UTP -   NACIONAL</t>
  </si>
  <si>
    <t>2018011000048</t>
  </si>
  <si>
    <t>APORTES PARA LA FINANCIACIÓN DE LA UNIVERSIDAD DE CALDAS -   NACIONAL</t>
  </si>
  <si>
    <t>2017011000288</t>
  </si>
  <si>
    <t>IMPLEMENTACIÓN DEL PROGRAMA DE ALIMENTACIÓN ESCOLAR EN COLOMBIA,   NACIONAL</t>
  </si>
  <si>
    <t xml:space="preserve">Fortalecimiento de la gestión y dirección del Sector Educación </t>
  </si>
  <si>
    <t>2018011001032</t>
  </si>
  <si>
    <t>INCREMENTO DE LA CALIDAD EN LA PRESTACIÓN DEL SERVICIO PUBLICO DE EDUCACIÓN SUPERIOR EN COLOMBIA   NACIONAL</t>
  </si>
  <si>
    <t>2018011001024</t>
  </si>
  <si>
    <t>AMPLIACIÓN DE MECANISMOS DE FOMENTO DE LA EDUCACIÓN SUPERIOR  NACIONAL</t>
  </si>
  <si>
    <t>2018011001145</t>
  </si>
  <si>
    <t>CONSTRUCCIÓN , MEJORAMIENTO Y DOTACIÓN DE ESPACIOS DE APRENDIZAJE PARA PRESTACIÓN DEL SERVICIO EDUCATIVO E IMPLEMENTACIÓN DE ESTRATEGIAS DE CALIDAD Y COBERTURA   NACIONAL</t>
  </si>
  <si>
    <t>2018011000033</t>
  </si>
  <si>
    <t>APORTES PARA LA FINANCIACIÓN DE LA UNIVERSIDAD NACIONAL -   NACIONAL</t>
  </si>
  <si>
    <t>2018011000056</t>
  </si>
  <si>
    <t>APORTES PARA LA FINANCIACIÓN DE LA UNIVERSIDAD DEL PACÍFICO -   NACIONAL</t>
  </si>
  <si>
    <t>2018011000045</t>
  </si>
  <si>
    <t>APORTES PARA LA FINANCIACIÓN DE LA UNIVERSIDAD PEDAGÓGICA Y TECNOLÓGICA DE COLOMBIA - UPTC -   NACIONAL</t>
  </si>
  <si>
    <t>2018011000054</t>
  </si>
  <si>
    <t>APORTES PARA LA FINANCIACIÓN DE LA UNIVERSIDAD POPULAR DEL CESAR -   NACIONAL</t>
  </si>
  <si>
    <t>2018011000052</t>
  </si>
  <si>
    <t>APORTES PARA LA FINANCIACIÓN DE LA UNIVERSIDAD TECNOLÓGICA DEL CHOCO-DIEGO LUIS CÓRDOBA -   NACIONAL</t>
  </si>
  <si>
    <t>2018011001030</t>
  </si>
  <si>
    <t>FORTALECIMIENTO A LA GESTIÓN TERRITORIAL DE LA EDUCACIÓN INICIAL, PREESCOLAR, BÁSICA Y MEDIA.   NACIONAL</t>
  </si>
  <si>
    <t>2018011001144</t>
  </si>
  <si>
    <t>APOYO PARA FOMENTAR EL ACCESO CON CALIDAD A LA EDUCACIÓN SUPERIOR A TRAVÉS DE INCENTIVOS A LA DEMANDA EN COLOMBIA   NACIONAL</t>
  </si>
  <si>
    <t>2018011000049</t>
  </si>
  <si>
    <t>APORTES PARA LA FINANCIACIÓN DE LA UNIVERSIDAD DE CÓRDOBA -   NACIONAL</t>
  </si>
  <si>
    <t>2018011000050</t>
  </si>
  <si>
    <t>APORTES PARA LA FINANCIACIÓN DE LA UNIVERSIDAD SURCOLOMBIANA -   NACIONAL</t>
  </si>
  <si>
    <t>2018011000051</t>
  </si>
  <si>
    <t>APORTES PARA LA FINANCIACIÓN DE LA UNIVERSIDAD DE LA AMAZONIA -   NACIONAL</t>
  </si>
  <si>
    <t>2018011000374</t>
  </si>
  <si>
    <t>MEJORAMIENTO DE LA INFRAESTRUCTURA FÍSICA Y TECNOLÓGICA PARA LA PRESTACIÓN DE SERVICIOS DEL INSOR EN EL TERRITORIO  NACIONAL</t>
  </si>
  <si>
    <t>2018011000389</t>
  </si>
  <si>
    <t>IMPLEMENTACIÓN DE UN MODELO DE MODERNIZACIÓN Y GESTIÓN PUBLICA EN EL INSOR EN  BOGOTÁ</t>
  </si>
  <si>
    <t>Cierre de brechas para el goce efectivo de derechos fundamentales de la población con discapacidad</t>
  </si>
  <si>
    <t>2018011000405</t>
  </si>
  <si>
    <t>MEJORAMIENTO DE LAS CONDICIONES PARA LA GARANTIA DE LOS DERECHOS DE LAS PERSONAS CON DISCAPACIDAD VISUAL EN EL PAÍS.  NACIONAL</t>
  </si>
  <si>
    <t>2018011000366</t>
  </si>
  <si>
    <t>FORTALECIMIENTO DE PROCESOS Y RECURSOS DEL INCI PARA CONTRIBUIR CON EL MEJORAMIENTO DE SERVICIOS A LAS PERSONAS CON DISCAPACIDAD VISUAL  NACIONAL</t>
  </si>
  <si>
    <t>2018011000999</t>
  </si>
  <si>
    <t>FORTALECIMIENTO DE LA GESTIÓN INSTITUCIONAL DEL INFOTEP   SAN ANDRES Y PROVIDENCIA</t>
  </si>
  <si>
    <t>2018011001000</t>
  </si>
  <si>
    <t>FORTALECIMIENTO DE LAS ESTRATEGIAS DE CALIDAD, COBERTURA, PERTINENCIA Y PERMANENCIA DE LA EDUCACIÓN SUPERIOR EN EL INFOTEP  SAN ANDRÉS</t>
  </si>
  <si>
    <t>2018011000168</t>
  </si>
  <si>
    <t>FORTALECIMIENTO DE LA CULTURA INVESTIGATIVA EN EL INFOTEP   SAN JUAN DEL CESAR</t>
  </si>
  <si>
    <t>2018011000164</t>
  </si>
  <si>
    <t>FORTALECIMIENTO DEL BIENESTAR INSTITUCIONAL DEL INFOTEP  SAN JUAN DEL CESAR</t>
  </si>
  <si>
    <t>2018011000165</t>
  </si>
  <si>
    <t>CAPACITACIÓN EN ÁREAS DE FORMACIÓN Y COMPETENCIA PROFESIONALES A DOCENTES Y ADMINISTRATIVOS DEL INFOTEP  SAN JUAN DEL CESAR</t>
  </si>
  <si>
    <t>2018011000166</t>
  </si>
  <si>
    <t>MEJORAMIENTO DE LOS ESPACIOS FORMATIVOS Y TEORICO-PRACTICOS EN EL INFOTEP   SAN JUAN DEL CESAR</t>
  </si>
  <si>
    <t>2018011000167</t>
  </si>
  <si>
    <t>FORTALECIMIENTO DE LA PROYECCION SOCIAL DEL INFOTEP  SAN JUAN DEL CESAR</t>
  </si>
  <si>
    <t>2018011000172</t>
  </si>
  <si>
    <t>FORTALECIMIENTO DE LAS CONDICIONES DE CALIDAD INSTITUCIONAL CON MIRAS A LA ACREDITACIÓN DE PROGRAMAS ACADÉMICOS   CALI</t>
  </si>
  <si>
    <t>Fomento del desarrollo de aplicaciones, software y contenidos para impulsar la apropiación de las Tecnologías de la Información y las Comunicaciones (TIC)</t>
  </si>
  <si>
    <t>2018011000702</t>
  </si>
  <si>
    <t>MEJORAMIENTO DE LAS CAPACIDADES HUMANAS, TECNOLÓGICAS Y DE LA GESTIÓN INSTITUCIONAL EN LA AGENCIA NACIONAL DEL ESPECTRO  BOGOTÁ</t>
  </si>
  <si>
    <t>Fortalecimiento de la gestión y dirección del Sector Comunicaciones</t>
  </si>
  <si>
    <t>Facilitar el acceso y uso de las Tecnologías de la Información y las Comunicaciones (TIC) en todo el territorio nacional</t>
  </si>
  <si>
    <t>2018011000986</t>
  </si>
  <si>
    <t>Fortalecimiento de la gestión y dirección del Sector Transporte</t>
  </si>
  <si>
    <t>2018011000912</t>
  </si>
  <si>
    <t>CONSTRUCCIÓN , MEJORAMIENTO Y MANTENIMIENTO DE LAS VÍAS TRANSFERIDAS POR LA EMERGENCIA DEL RIO PÁEZ.  CAUCA, HUILA</t>
  </si>
  <si>
    <t>2018011001003</t>
  </si>
  <si>
    <t>ANÁLISIS ESTUDIOS Y/O DISEÑOS EN INFRAESTRUCTURA DE TRANSPORTE.  NACIONAL</t>
  </si>
  <si>
    <t>2018011001017</t>
  </si>
  <si>
    <t>CONSTRUCCIÓN DE LAS OBRAS DE INFRAESTRUCTURA VIAL PARA LA SOLUCIÓN INTEGRAL DEL PASO SOBRE EL RÍO MAGDALENA EN LA CARRETERA BARRANQUILLA - PALERMO - SANTA MARTA EN LOS DEPARTAMENTOS DE   ATLÁNTICO, MAGDALENA</t>
  </si>
  <si>
    <t>2018011001018</t>
  </si>
  <si>
    <t>CONSTRUCCIÓN OBRAS ANEXAS Y TÚNEL DEL SEGUNDO CENTENARIO EN LOS DEPARTAMENTOS DE  TOLIMA, QUINDIO</t>
  </si>
  <si>
    <t>2018011000567</t>
  </si>
  <si>
    <t>CONSTRUCCIÓN , MEJORAMIENTO Y MANTENIMIENTO DE LA CARRETERA LETICIA - TARAPACÁ  AMAZONAS</t>
  </si>
  <si>
    <t>2018011000497</t>
  </si>
  <si>
    <t>CONSTRUCCIÓN MEJORAMIENTO Y MANTENIMIENTO DE LA CARRETERA DUITAMA-SOGAMOSO-AGUAZUL. ACCESOS A YOPAL EN LOS DEPARTAMENTOS DE   BOYACÁ, CASANARE</t>
  </si>
  <si>
    <t>2018011000513</t>
  </si>
  <si>
    <t>CONSTRUCCIÓN , MEJORAMIENTO Y MANTENIMIENTO DE LA CARRETERA CARTAGO-ALCALA-MONTENEGRO-ARMENIA.  VALLE DEL CAUCA, QUINDIO</t>
  </si>
  <si>
    <t>2018011000510</t>
  </si>
  <si>
    <t>MEJORAMIENTO Y MANTENIMIENTO CARRETERA LAS ANIMAS-SANTA CECILIA-PUEBLO RICO-FRESNO-BOGOTA. TRANSVERSAL LAS ANIMAS-BOGOTÁ.   CHOCÓ, RISARALDA, CALDAS, TOLIMA, CUNDINAMARCA</t>
  </si>
  <si>
    <t>2018011000444</t>
  </si>
  <si>
    <t>2018011000443</t>
  </si>
  <si>
    <t>CONSTRUCCIÓN , MEJORAMIENTO Y MANTENIMIENTO DE LA CARRETERA POPAYÁN (CRUCERO) - TOTORO - GUADUALEJO - PUERTO VALENCIA - LA PLATA - LABERINTO Y ALTERNAS DE LA TRANSVERSAL  HUILA, CAUCA</t>
  </si>
  <si>
    <t>2018011000748</t>
  </si>
  <si>
    <t>CONSTRUCCIÓN , MEJORAMIENTO Y MANTENIMIENTO DE LA CARRETERA CHINCHINÁ - MANIZALES. ACCESOS A MANIZALES.  CALDAS</t>
  </si>
  <si>
    <t>2018011000798</t>
  </si>
  <si>
    <t>CONSTRUCCIÓN , MEJORAMIENTO Y MANTENIMIENTO DE LA CARRETERA BUENAVENTURA-BOGOTÁ-VILLAVICENCIO-PUERTO GAITÁN-EL PORVENIR-PUERTO CARREÑO. TRANSVERSAL BUENAVENTURA-VILLAVICENCIO-PUERTO CARREÑO.  VALLE DEL CAUCA, QUINDIO, TOLIMA, C/MARCA, META, VICHADA</t>
  </si>
  <si>
    <t>2018011000040</t>
  </si>
  <si>
    <t>CAPACITACIÓN INTEGRAL PARA LOS FUNCIONARIOS DEL INSTITUTO NACIONAL DE VÍAS.   NACIONAL</t>
  </si>
  <si>
    <t>2017011000416</t>
  </si>
  <si>
    <t>IMPLEMENTACIÓN , MONITOREO Y SEGUIMIENTO DEL MODELO INTEGRADO DE PLANEACIÓN Y GESTIÓN - MIPG DE INVIAS.  NACIONAL</t>
  </si>
  <si>
    <t>2018011000736</t>
  </si>
  <si>
    <t>MEJORAMIENTO DE LOS SERVICIOS AEROPORTUARIOS Y A LA NAVEGACIÓN AÉREA DEL AEROPUERTO GUILLERMO LEON VALENCIA DE  POPAYÁN</t>
  </si>
  <si>
    <t>2018011000732</t>
  </si>
  <si>
    <t>MEJORAMIENTO DE LOS SERVICIOS AEROPORTUARIOS Y A LA NAVEGACIÓN AÉREA DEL AEROPUERTO  INTERNACIONAL ALFONSO BONILLA ARAGÓN DE LA CIUDAD DE  CALI</t>
  </si>
  <si>
    <t>2018011000079</t>
  </si>
  <si>
    <t>CONSTRUCCIÓN , REMODELACIÓN Y ADECUACIÓN DE LA INFRAESTRUCTURA FÍSICA DEL CAMPUS DEL INSTITUTO TOLIMENSE DE FORMACIÓN TÉCNICA PROFESIONAL "ITFIP" DE EL ESPINAL   TOLIMA</t>
  </si>
  <si>
    <t>2018011000107</t>
  </si>
  <si>
    <t>DOTACIÓN Y MEJORAMIENTO DE LA INFRAESTRUCTURA TECNOLÓGICA, LOS RECURSOS EDUCATIVOS Y BIBLIOTECA Y LOS LABORATORIOS ACADÉMICOS DEL INSTITUTO DE TOLIMENSE FORMACIÓN TÉCNICA PROFESIONAL "ITFIP" DE EL ESPINAL   TOLIMA</t>
  </si>
  <si>
    <t>2018011000113</t>
  </si>
  <si>
    <t>FORTALECIMIENTO DE LOS PROGRAMAS DE BIENESTAR UNIVERSITARIO Y GESTIÓN ACADÉMICA EN EL INSTITUTO TOLIMENSE DE FORMACIÓN TÉCNICA PROFESIONAL "ITFIP" DE EL ESPINAL   TOLIMA</t>
  </si>
  <si>
    <t>2018011000093</t>
  </si>
  <si>
    <t>CONSTRUCCIÓN Y MEJORAMIENTO DE ESCENARIOS ACADÉMICOS DEPORTIVOS, FORMATIVOS Y COMPETITIVOS EN EL INSTITUTO TOLIMENSE DE FORMACIÓN TÉCNICA PROFESIONAL "ITFIP" MUNICIPIO DE EL ESPINAL  TOLIMA</t>
  </si>
  <si>
    <t>2018011000171</t>
  </si>
  <si>
    <t>FORTALECIMIENTO DE LA INVESTIGACIÓN INSTITUCIONAL   VALLE DEL CAUCA</t>
  </si>
  <si>
    <t>2018011000132</t>
  </si>
  <si>
    <t>EXTENSIÓN ,DESCENTRALIZACIÓN Y COBERTURA DE LA RADIO PÚBLICA  NACIONAL</t>
  </si>
  <si>
    <t>2018011000143</t>
  </si>
  <si>
    <t>FORTALECIMIENTO DE LA ARQUITECTURA DE TECNOLOGÍAS DE INFORMACIÓN Y COMUNICACIONES PARA SOPORTAR LA TOMA DE DECISIONES REGULATORIAS BASADAS EN DATOS Y LA INTERACCIÓN CON LOS DIFERENTES GRUPOS DE INTERÉS  NACIONAL</t>
  </si>
  <si>
    <t>2018011000144</t>
  </si>
  <si>
    <t>ESTUDIOS QUE PERMITAN GENERAR UN ENTORNO ABIERTO, TRANSPARENTE Y PARTICIPATIVO PARA LOS AGENTES DEL ECOSISTEMA DIGITAL   NACIONAL</t>
  </si>
  <si>
    <t>2018011000138</t>
  </si>
  <si>
    <t>DISEÑO PROGRAMACIÓN Y DIFUSIÓN DE CONTENIDOS DIGITALES Y/O CONVERGENTES ATRAVÉS DE PLATAFORMAS ONLINE  NACIONAL</t>
  </si>
  <si>
    <t>2018011000080</t>
  </si>
  <si>
    <t>SERVICIO DE ASISTENCIA, CAPACITACIÓN Y APOYO PARA EL USO Y APROPIACIÓN DE LAS TIC, CON ENFOQUE DIFERENCIAL Y EN BENEFICIO DE LA COMUNIDAD PARA PARTICIPAR EN LA ECONOMÍA DIGITAL  NACIONAL</t>
  </si>
  <si>
    <t>2018011000305</t>
  </si>
  <si>
    <t>ADMINISTRACIÓN DEL PATRIMONIO HISTÓRICO DE LA RADIO Y LA TELEVISIÓN PÚBLICA A TRAVÉS DE LAS TIC  NACIONAL</t>
  </si>
  <si>
    <t>2018011000302</t>
  </si>
  <si>
    <t>FORTALECIMIENTO EN LA CALIDAD Y DISPONIBILIDAD DE LA INFORMACIÓN PARA LA TOMA DE DECISIONES DEL SECTOR TIC Y LOS CIUDADANOS  NACIONAL</t>
  </si>
  <si>
    <t>2018011000601</t>
  </si>
  <si>
    <t>AMPLIACIÓN PROGRAMA DE TELECOMUNICACIONES SOCIALES  NACIONAL</t>
  </si>
  <si>
    <t>2018011000401</t>
  </si>
  <si>
    <t>DESARROLLO MASIFICACIÓN ACCESO A INTERNET  NACIONAL</t>
  </si>
  <si>
    <t>2018011000388</t>
  </si>
  <si>
    <t>IMPLEMENTACIÓN SOLUCIONES DE ACCESO COMUNITARIO A LAS TECNOLOGÍAS DE LA INFORMACIÓN Y LAS COMUNICACIONES  NACIONAL</t>
  </si>
  <si>
    <t>2018011000460</t>
  </si>
  <si>
    <t>FORTALECIMIENTO Y APROPIACIÓN DEL MODELO DE GESTIÓN INSTITUCIONAL DEL MINISTERIO TIC  BOGOTÁ</t>
  </si>
  <si>
    <t>2018011000589</t>
  </si>
  <si>
    <t>FORTALECIMIENTO DE LA INDUSTRIA DE TI  NACIONAL</t>
  </si>
  <si>
    <t>2018011000347</t>
  </si>
  <si>
    <t>APROVECHAMIENTO Y USO DE LAS TECNOLOGÍAS DE LA INFORMACIÓN Y LAS COMUNICACIONES EN EL SECTOR PÚBLICO   NACIONAL</t>
  </si>
  <si>
    <t>2018011000321</t>
  </si>
  <si>
    <t>GENERACIÓN DE POLÍTICAS Y ESTRATEGIAS DIRIGIDAS A MEJORAR LA COMPETITIVIDAD DE LA INDUSTRIA DE COMUNICACIONES  NACIONAL</t>
  </si>
  <si>
    <t>2018011000761</t>
  </si>
  <si>
    <t>APOYO FINANCIERO PARA EL SUMINISTRO DE TERMINALES A NIVEL  NACIONAL</t>
  </si>
  <si>
    <t>2018011000810</t>
  </si>
  <si>
    <t>FORTALECIMIENTO DE LA INFORMACIÓN ESTADÍSTICA DEL SECTOR TIC.  NACIONAL</t>
  </si>
  <si>
    <t>2018011000316</t>
  </si>
  <si>
    <t>FORTALECIMIENTO DEL MODELO CONVERGENTE DE LA TELEVISIÓN PÚBLICA REGIONAL Y  NACIONAL</t>
  </si>
  <si>
    <t>2018011000318</t>
  </si>
  <si>
    <t>FORTALECIMIENTO A LA  TRANSFORMACIÓN DIGITAL DE LAS EMPRESAS  A NIVEL   NACIONAL</t>
  </si>
  <si>
    <t>2018011000252</t>
  </si>
  <si>
    <t>FORTALECIMIENTO  DE LOS CONTENIDOS QUE SE EMITEN  A TRAVÉS DE LAS PLATAFORMAS DE LA RADIO PÚBLICA   NACIONAL</t>
  </si>
  <si>
    <t>2018011000173</t>
  </si>
  <si>
    <t>DESARROLLO Y ASEGURAMIENTO DE LA AUDIENCIA DIGITAL  NACIONAL</t>
  </si>
  <si>
    <t>2018011000694</t>
  </si>
  <si>
    <t>DESARROLLO DE UN SISTEMA INTEGRADO DE GESTIÓN DOCUMENTAL Y DE ARCHIVO PARA LA AGENCIA NACIONAL DEL ESPECTRO  NACIONAL</t>
  </si>
  <si>
    <t>2018011000691</t>
  </si>
  <si>
    <t>FORTALECIMIENTO DE LA PLANEACIÓN, GESTIÓN, VIGILANCIA Y CONTROL DEL ESPECTRO RADIOELÉCTRICO, ACORDE CON LA EVOLUCIÓN TECNOLÓGICA, LA INNOVACIÓN, ARMONIZACIÓN INTERNACIONAL, ADQUISICIÓN Y TRANSFERENCIA DE CONOCIMIENTO PARA EL BENEFICIO NACIONAL</t>
  </si>
  <si>
    <t>2018011001009</t>
  </si>
  <si>
    <t>MEJORAMIENTO Y MANTENIMIENTO DE LA CARRETERA PUENTE SAN MIGUEL - ESPINAL DE LA TRONCAL DEL MAGDALENA. DEPARTAMENTOS  PUTUMAYO, CAUCA, HUILA, TOLIMA</t>
  </si>
  <si>
    <t>2018011001011</t>
  </si>
  <si>
    <t>MEJORAMIENTO , MANTENIMIENTO Y CONSERVACIÓN DEL SISTEMA DE TRANSPORTE FÉRREO EN LA RED VIAL.   NACIONAL</t>
  </si>
  <si>
    <t>2018011000995</t>
  </si>
  <si>
    <t>CONSTRUCCIÓN , MEJORAMIENTO Y MANTENIMIENTO DE LA CARRETERA PLATO - SALAMINA - PALERMO. PARALELA RÍO MAGDALENA.  MAGDALENA</t>
  </si>
  <si>
    <t>2018011000864</t>
  </si>
  <si>
    <t>CONSTRUCCIÓN , MEJORAMIENTO Y MANTENIMIENTO DE LA CARRETERA CALI - LOBOGUERRERO DE LOS ACCESOS A CALI.  VALLE DEL CAUCA</t>
  </si>
  <si>
    <t>2018011000932</t>
  </si>
  <si>
    <t>CONSTRUCCIÓN , MEJORAMIENTO Y MANTENIMIENTO DE LA CONEXIÓN ENTRE LA TRANSVERSAL BUENAVENTURA - PUERTO CARREÑO Y LA TRONCAL CENTRAL DEL NORTE,  CUNDINAMARCA</t>
  </si>
  <si>
    <t>2018011000937</t>
  </si>
  <si>
    <t>CONSTRUCCIÓN , MEJORAMIENTO Y MANTENIMIENTO DE LA CONEXIÓN COSTA PACÍFICA Y LA TRONCAL DE OCCIDENTE.  CAUCA</t>
  </si>
  <si>
    <t>2018011000947</t>
  </si>
  <si>
    <t>CONSTRUCCIÓN , MEJORAMIENTO Y MANTENIMIENTO DE LA CARRETERA YACOPÍ - LA PALMA – CAPARRAPÍ - DINDAL.  CUNDINAMARCA</t>
  </si>
  <si>
    <t>2018011000716</t>
  </si>
  <si>
    <t>ADMINISTRACIÓN , RECAUDO Y CONTROL DE LA TASA DE PEAJE.  NACIONAL</t>
  </si>
  <si>
    <t>2018011000753</t>
  </si>
  <si>
    <t>CONSTRUCCIÓN , MEJORAMIENTO Y MANTENIMIENTO DE LA CARRETERA GUACHUCAL - IPIALES - EL ESPINO, VÍA ALTERNA AL PUERTO DE TUMACO.  NARIÑO</t>
  </si>
  <si>
    <t>2018011000545</t>
  </si>
  <si>
    <t>CONSTRUCCIÓN , MEJORAMIENTO Y MANTENIMIENTO DE LA TRANSVERSAL ROSAS - CONDAGUA.  CAUCA, PUTUMAYO</t>
  </si>
  <si>
    <t>2018011000528</t>
  </si>
  <si>
    <t>CONSTRUCCIÓN , MEJORAMIENTO Y MANTENIMIENTO DE LA CARRETERA TUQUERRES - SAMANIEGO.  NARIÑO</t>
  </si>
  <si>
    <t>2018011000579</t>
  </si>
  <si>
    <t>CONSTRUCCIÓN , MEJORAMIENTO Y MANTENIMIENTO DE LA CARRETERA LA VIRGINIA - APIA, DE LA CONEXIÓN TRONCAL DE OCCIDENTE - TRANSVERSAL LAS ANIMAS-BOGOTÁ  RISARALDA</t>
  </si>
  <si>
    <t>2018011000502</t>
  </si>
  <si>
    <t>CONSTRUCCIÓN , MEJORAMIENTO Y MANTENIMIENTO DE LAS VÍAS ALTERNAS A LA TRANSVERSAL DEL CARIBE.  CÓRDOBA, ATLÁNTICO, BOLÍVAR</t>
  </si>
  <si>
    <t>2018011000509</t>
  </si>
  <si>
    <t>CONSTRUCCIÓN , MEJORAMIENTO Y MANTENIMIENTO DE LA CARRETERA ALTAMIRA - FLORENCIA.  HUILA, CAQUETÁ</t>
  </si>
  <si>
    <t>2017011000301</t>
  </si>
  <si>
    <t>MEJORAMIENTO , MANTENIMIENTO Y REHABILITACIÓN DE LA VÍA BELEN - SOCHA - SACAMA - LA CABUYA.  CASANARE, BOYACÁ</t>
  </si>
  <si>
    <t>2017011000401</t>
  </si>
  <si>
    <t>IMPLEMENTACIÓN DE UN SISTEMA DE INFORMACIÓN GEOGRÁFICO DEL INVIAS.  NACIONAL</t>
  </si>
  <si>
    <t>2017011000337</t>
  </si>
  <si>
    <t>MEJORAMIENTO ,MANTENIMIENTO Y REHABILITACIÓN DE LA RED TERCIARIA.  NACIONAL</t>
  </si>
  <si>
    <t>2017011000405</t>
  </si>
  <si>
    <t>LEVANTAMIENTO Y ANÁLISIS DE INFORMACIÓN DEL PARQUE AUTOMOTOR QUE TRANSITA POR LA RED VIAL.  NACIONAL</t>
  </si>
  <si>
    <t>2018011000262</t>
  </si>
  <si>
    <t>MEJORAMIENTO DE LA CALIDAD EN LA ESTRUCTURACIÓN Y DISEÑOS DE PROYECTOS DE INFRAESTRUCTURA DE TRANSPORTE.  NACIONAL</t>
  </si>
  <si>
    <t>2018011000514</t>
  </si>
  <si>
    <t>CONSTRUCCIÓN , MEJORAMIENTO Y MANTENIMIENTO DE LA CARRETERA TAME - COROCORO - ARAUCA. TRANSVERSAL CORREDOR FRONTERIZO DEL ORIENTE COLOMBIANO.  ARAUCA</t>
  </si>
  <si>
    <t>2018011000478</t>
  </si>
  <si>
    <t>CONSTRUCCIÓN , MEJORAMIENTO Y MANTENIMIENTO DE LA CARRETERA MEDELLÍN-SANTUARIO-PUERTO TRIUNFO-CRUCE RUTA 45 Y TOBIAGRANDE-SANTAFE DE BOGOTÁ. TRANSVERSAL MEDELLÍN-BOGOTÁ.  CUNDINAMARCA, ANTIOQUIA</t>
  </si>
  <si>
    <t>2018011000471</t>
  </si>
  <si>
    <t>CONSTRUCCIÓN , MEJORAMIENTO Y MANTENIMIENTO DE LA CARRETERA PUERTA DE HIERRO-MAGANGUÉ- MOMPOX-EL BANCO-ARJONA-CUATROVIENTOS-CODAZZI Y EL BANCO-TAMALAMEQUE-EL BURRO. TRANSVERSAL DEPRESIÓN MOMPOSINA.  BOLÍVAR, CESAR, MAGDALENA</t>
  </si>
  <si>
    <t>2018011000475</t>
  </si>
  <si>
    <t>CONSTRUCCIÓN , MEJORAMIENTO Y MANTENIMIENTO DE LA CARRETERA CLUB CAMPESTRE –ARMENIA – PEREIRA – CHINCHINA – LA MANUELA  - LA FELISA Y VARIANTES, TRONCAL DEL EJE CAFETERO.     QUINDIO, RISARALDA, CALDAS, VALLE DEL CAUCA</t>
  </si>
  <si>
    <t>2018011000439</t>
  </si>
  <si>
    <t>CONSTRUCCIÓN , MEJORAMIENTO Y MANTENIMIENTO DE LA CARRETERA RUMICHACA-PALMIRA-CERRITO-MEDELLÍN-SINCELEJO-BARRANQUILLA. TRONCAL DE OCCIDENTE.  NARIÑO, CAUCA, VALLE DEL CAUCA, RISARALDA, CALDAS, ANTIOQUIA, CÓRDOBA, SUCRE, BOLÍVAR, ATLÁNTICO</t>
  </si>
  <si>
    <t>2018011000435</t>
  </si>
  <si>
    <t>CONSTRUCCIÓN DE OBRAS DE EMERGENCIA EN LA INFRAESTRUCTURA DE TRANSPORTE.  NACIONAL</t>
  </si>
  <si>
    <t>2018011001034</t>
  </si>
  <si>
    <t>CONSTRUCCIÓN DE OBRAS Y SEÑALIZACIÓN PARA LA SEGURIDAD VIAL EN LA INFRAESTRUCTURA DE TRANSPORTE.  NACIONAL</t>
  </si>
  <si>
    <t>2018011001014</t>
  </si>
  <si>
    <t>MEJORAMIENTO Y MANTENIMIENTO DE LA VÍA ALTERNA AL PUERTO DE SANTA MARTA EN EL DEPARTAMENTO DE  MAGDALENA</t>
  </si>
  <si>
    <t>2018011001015</t>
  </si>
  <si>
    <t>MEJORAMIENTO Y  MANTENIMIENTO DE LA CARRETERA  LOS CUROS - MALAGA.  SANTANDER</t>
  </si>
  <si>
    <t>2018011000980</t>
  </si>
  <si>
    <t>CONSTRUCCIÓN , MEJORAMIENTO Y MANTENIMIENTO DE LA CARRETERA SANTA LUCIA - MOÑITOS EN EL DEPARTAMENTO DE  CÓRDOBA</t>
  </si>
  <si>
    <t>2018011000916</t>
  </si>
  <si>
    <t>MEJORAMIENTO Y MANTENIMIENTO CARRETERA SAN  GIL - BARICHARA - GUANE.  SANTANDER</t>
  </si>
  <si>
    <t>2018011000462</t>
  </si>
  <si>
    <t>MEJORAMIENTO , MANTENIMIENTO DE LA CARRETERA PUERTO REY - MONTERÍA - CERETÉ - LA YE - EL VIAJANO - GUAYEPO - MAJAGUAL DE LA TRANSVERSAL PUERTO REY - MONTERÍA - TIBÚ. DEPARTAMENTOS   CÓRDOBA, SUCRE</t>
  </si>
  <si>
    <t>2018011000507</t>
  </si>
  <si>
    <t>MEJORAMIENTO  Y MANTENIMIENTO CARRETERA PUERTO BOYACÁ - CHIQUINQUIRÁ - VILLA DE LEYVA - TUNJA - RAMIRIQUI - MIRAFLORES - MONTERREY.  BOYACÁ, CASANARE</t>
  </si>
  <si>
    <t>2018011000511</t>
  </si>
  <si>
    <t>CONSTRUCCIÓN , MEJORAMIENTO Y MANTENIMIENTO DE LA CARRETERA PUERTO ARAUJO - CIMITARRA - LANDAZURI - VELEZ - BARBOSA - TUNJA DE LA TRANSVERSAL DEL CARARE.  BOYACÁ, SANTANDER</t>
  </si>
  <si>
    <t>2018011000501</t>
  </si>
  <si>
    <t>CONSTRUCCIÓN , MEJORAMIENTO Y MANTENIMIENTO DE LA CARRETERA SAN GIL - ONZAGA - SANTA ROSITA. TRANSVERSAL SAN GIL - MOGOTES - LA ROSITA.   SANTANDER, BOYACÁ</t>
  </si>
  <si>
    <t>2018011000515</t>
  </si>
  <si>
    <t>CONSTRUCCIÓN , MEJORAMIENTO Y MANTENIMIENTO DE LA CARRETERA EL CARMEN - VALLEDUPAR - MAICAO. TRANSVERSAL CARMEN - BOSCONIA - VALLEDUPAR - MAICAO.  BOLÍVAR, MAGDALENA, CESAR, LA GUAJIRA</t>
  </si>
  <si>
    <t>2018011000508</t>
  </si>
  <si>
    <t>CONSTRUCCIÓN , MEJORAMIENTO Y MANTENIMIENTO DE LA CARRETERA SAN ROQUE - LA PAZ - SAN JUAN DEL CESAR - BUENAVISTA Y VALLEDUPAR - LA PAZ. TRONCAL DEL CARBÓN.  CESAR, LA GUAJIRA</t>
  </si>
  <si>
    <t>2018011000476</t>
  </si>
  <si>
    <t>CONSTRUCCIÓN , MEJORAMIENTO Y MANTENIMIENTO CARRETERA BOGOTÁ - TUNJA - DUITAMA - SOATA - MÁLAGA - PAMPLONA - CÚCUTA - PUERTO SANTANDER - PUENTE INTERNACIONAL. TRONCAL CENTRAL DEL NORTE Y ALTERNAS.   CUNDINAMARCA, BOYACÁ, SANTANDER, NORTE DE SANTANDER</t>
  </si>
  <si>
    <t>2018011000926</t>
  </si>
  <si>
    <t>2018011001006</t>
  </si>
  <si>
    <t>CONSERVACIÓN DE VÍAS A TRAVÉS DE MANTENIMIENTO RUTINARIO Y ADMINISTRACIÓN VIAL.  NACIONAL</t>
  </si>
  <si>
    <t>2018011001027</t>
  </si>
  <si>
    <t>CONSTRUCCIÓN , MEJORAMIENTO Y MANTENIMIENTO DE LOS ACCESOS MARÍTIMOS A LOS PUERTOS DE LA NACIÓN.  NACIONAL</t>
  </si>
  <si>
    <t>2018011001001</t>
  </si>
  <si>
    <t>FORTALECIMIENTO DEL SERVICIO DE AUTORIDAD SOBRE LA AVIACIÓN CIVIL Y LA INDUSTRIA AERONÁUTICA A NIVEL  NACIONAL</t>
  </si>
  <si>
    <t>2018011000990</t>
  </si>
  <si>
    <t>MEJORAMIENTO DE LOS SERVICIOS AEROPORTUARIOS Y A LA NAVEGACIÓN AÉREA DE LA REGIÓN  VALLE DEL CAUCA</t>
  </si>
  <si>
    <t>2018011000991</t>
  </si>
  <si>
    <t>MEJORAMIENTO DE LOS SERVICIOS AEROPORTUARIOS Y A LA NAVEGACIÓN AÉREA DE LA REGIÓN  META</t>
  </si>
  <si>
    <t>2018011000992</t>
  </si>
  <si>
    <t>MEJORAMIENTO DE LOS SERVICIOS AEROPORTUARIOS Y A LA NAVEGACIÓN AÉREA DE LA REGIÓN  NORTE DE SANTANDER</t>
  </si>
  <si>
    <t>2018011000957</t>
  </si>
  <si>
    <t>MEJORAMIENTO DE LOS SERVICIOS AEROPORTUARIOS Y A LA NAVEGACIÓN AÉREA DE LA REGIÓN  ATLÁNTICO</t>
  </si>
  <si>
    <t>2018011000739</t>
  </si>
  <si>
    <t>MEJORAMIENTO DE LOS SERVICIOS AEROPORTUARIOS Y A LA NAVEGACIÓN AÉREA DEL AEROPUERTO ALFONSO LÓPEZ PUMAREJO DE   VALLEDUPAR</t>
  </si>
  <si>
    <t>2018011000737</t>
  </si>
  <si>
    <t>MEJORAMIENTO DE LOS SERVICIOS AEROPORTUARIOS Y A LA NAVEGACIÓN AÉREA DEL AEROPUERTO YARIGUIES DE LA CIUDAD DE   BARRANCABERMEJA</t>
  </si>
  <si>
    <t>2018011000735</t>
  </si>
  <si>
    <t>MEJORAMIENTO DE LOS SERVICIOS AEROPORTUARIOS Y A LA NAVEGACIÓN AÉREA DEL AEROPUERTO SAN LUIS DE   IPIALES</t>
  </si>
  <si>
    <t>2018011000731</t>
  </si>
  <si>
    <t>MEJORAMIENTO DE LOS SERVICIOS AEROPORTUARIOS Y A LA NAVEGACIÓN AÉREA DEL AEROPUERTO ANTONIO NARIÑO DE  PASTO</t>
  </si>
  <si>
    <t>2018011000738</t>
  </si>
  <si>
    <t>MEJORAMIENTO DE LOS SERVICIOS AEROPORTUARIOS Y A LA NAVEGACIÓN AÉREA DEL AEROPUERTO LUIS GERARDO TOVAR DE  BUENAVENTURA</t>
  </si>
  <si>
    <t>2018011000733</t>
  </si>
  <si>
    <t>MEJORAMIENTO DE LOS SERVICIOS AEROPORTUARIOS Y A LA NAVEGACIÓN AÉREA DEL AEROPUERTO CAMILO DAZA DE LA CIUDAD DE   CÚCUTA</t>
  </si>
  <si>
    <t>2018011000734</t>
  </si>
  <si>
    <t>MEJORAMIENTO DE LOS SERVICIOS AEROPORTUARIOS Y A LA NAVEGACIÓN AÉREA DEL AEROPUERTO PALONEGRO DE  BUCARAMANGA</t>
  </si>
  <si>
    <t>2018011000728</t>
  </si>
  <si>
    <t>MEJORAMIENTO DE LOS SERVICIOS AEROPORTUARIOS Y A LA NAVEGACIÓN AÉREA DEL AEROPUERTO ALMIRANTE PADILLA DE  RIOHACHA</t>
  </si>
  <si>
    <t>2018011000729</t>
  </si>
  <si>
    <t>MEJORAMIENTO DE LOS SERVICIOS AEROPORTUARIOS Y A LA NAVEGACIÓN AÉREA DEL AEROPUERTO  RAFAEL NÚÑEZ DE  CARTAGENA</t>
  </si>
  <si>
    <t>2018011000726</t>
  </si>
  <si>
    <t>MEJORAMIENTO DE LOS SERVICIOS AEROPORTUARIOS Y A LA NAVEGACIÓN AÉREA DEL AEROPUERTO JOSÉ MARÍA CÓRDOVA DE LA CIUDAD DE   RIONEGRO</t>
  </si>
  <si>
    <t>2018011000576</t>
  </si>
  <si>
    <t>MEJORAMIENTO DE LOS SERVICIOS AEROPORTUARIOS Y A LA NAVEGACIÓN AÉREA DE LOS AEROPUERTOS GUSTAVO ROJAS PINILLA  Y EL EMBRUJO DE  SAN ANDRES Y PROVIDENCIA</t>
  </si>
  <si>
    <t>2018011000950</t>
  </si>
  <si>
    <t>MEJORAMIENTO DE LOS SERVICIOS AEROPORTUARIOS Y A LA NAVEGACIÓN AÉREA DE LA REGIÓN  ANTIOQUIA</t>
  </si>
  <si>
    <t>2018011000893</t>
  </si>
  <si>
    <t>DESARROLLO DE PROCESOS DE CAPACITACIÓN Y ENTRENAMIENTO EN EL PUESTO DE TRABAJO ORIENTADOS A LOS SERVIDORES PÚBLICOS AL SERVICIO DE LA AEROCIVIL A NIVEL  NACIONAL</t>
  </si>
  <si>
    <t>2018011000853</t>
  </si>
  <si>
    <t>FORTALECIMIENTO DE LA GESTIÓN INTERNA PARA LA ALINEACIÓN DE LA ESTRATEGIA TI CON LOS COMPONENTES MISIONALES, PARA CREAR UNA COMPETITIVIDAD ESTRATÉGICA EN LA UNIDAD ADMINISTRATIVA ESPECIAL DE AERONÁUTICA CIVIL A NIVEL  NACIONAL</t>
  </si>
  <si>
    <t>2018011001020</t>
  </si>
  <si>
    <t>FORTALECIMIENTO DE LA CAPACIDAD INSTITUCIONAL Y SU TALENTO HUMANO NIVEL  NACIONAL</t>
  </si>
  <si>
    <t>2018011001021</t>
  </si>
  <si>
    <t>CONSOLIDACIÓN DEL AEROPUERTO EL DORADO CIUDAD REGIÓN   BOGOTÁ, CUNDINAMARCA</t>
  </si>
  <si>
    <t>2018011001051</t>
  </si>
  <si>
    <t>IMPLEMENTACIÓN DE ESTRATEGIAS PARA EL DESARROLLO DE LA INDUSTRIA AÉREA RPAS EN COLOMBIA A NIVEL  NACIONAL</t>
  </si>
  <si>
    <t>2018011001019</t>
  </si>
  <si>
    <t>FORMACIÓN DEL RECURSO HUMANO ESPECIALIZADO Y PROFESIONALIZADO EN ÁREAS RELACIONADAS CON LA SEGURIDAD OPERACIONAL Y DE LA AVIACIÓN CIVIL.  NACIONAL</t>
  </si>
  <si>
    <t>2018011001074</t>
  </si>
  <si>
    <t>FORTALECIMIENTO DEL SISTEMA DE  NAVEGACIÓN AÉREA   NACIONAL</t>
  </si>
  <si>
    <t>2018011000931</t>
  </si>
  <si>
    <t>INVESTIGACIÓN DE ACCIDENTES E INCIDENTES AÉREOS EN EL TERRITORIO   NACIONAL</t>
  </si>
  <si>
    <t>2018011000958</t>
  </si>
  <si>
    <t>MEJORAMIENTO DE LOS SERVICIOS AEROPORTUARIOS Y A LA NAVEGACIÓN AÉREA DE LA REGIÓN  CUNDINAMARCA</t>
  </si>
  <si>
    <t>2018011000970</t>
  </si>
  <si>
    <t>APOYO A LAS ENTIDADES TERRITORIALES PARA EL FORTALECIMIENTO DE LA INFRAESTRUCTURA DE TRANSPORTE AÉREO A NIVEL  NACIONAL</t>
  </si>
  <si>
    <t>2018011000572</t>
  </si>
  <si>
    <t>MEJORAMIENTO DE LOS SERVICIOS AEROPORTUARIOS Y A LA NAVEGACIÓN AÉREA DEL AEROPUERTO ALFREDO VASQUEZ COBO DE LA CIUDAD DE  LETICIA</t>
  </si>
  <si>
    <t>2018011000574</t>
  </si>
  <si>
    <t>MEJORAMIENTO DE LOS SERVICIOS AEROPORTUARIOS Y A LA NAVEGACIÓN AÉREA DEL AEROPUERTO INTERNACIONAL EL EDÉN DE LA CIUDAD DE  ARMENIA</t>
  </si>
  <si>
    <t>2018011000727</t>
  </si>
  <si>
    <t>MEJORAMIENTO DE LOS SERVICIOS AEROPORTUARIOS Y A LA NAVEGACIÓN AÉREA DEL AEROPUERTO EL ALCARAVAN DE  YOPAL</t>
  </si>
  <si>
    <t>2018011000730</t>
  </si>
  <si>
    <t>MEJORAMIENTO DE LOS SERVICIOS AEROPORTUARIOS Y A LA NAVEGACIÓN AÉREA DEL AEROPUERTO INTERNACIONAL SIMÓN BOLÍVAR DE LA CIUDAD DE  SANTA MARTA</t>
  </si>
  <si>
    <t>2018011000354</t>
  </si>
  <si>
    <t>IMPLEMENTACIÓN DEL SISTEMA INTEGRADO DE GESTIÓN Y CONTROL DE LA AGENCIA NACIONAL DE INFRAESTRUCTURA  NACIONAL</t>
  </si>
  <si>
    <t>2018011001008</t>
  </si>
  <si>
    <t>MEJORAMIENTO DE LA CONCESIÓN ARMENIA PEREIRA MANIZALES  RISARALDA, CALDAS, QUINDIO, VALLE DEL CAUCA</t>
  </si>
  <si>
    <t>2018011001046</t>
  </si>
  <si>
    <t>APOYO ESTATAL A LOS PUERTOS A NIVEL NACIONAL   NACIONAL</t>
  </si>
  <si>
    <t>2018011001056</t>
  </si>
  <si>
    <t>REHABILITACIÓN CONSTRUCCIÓN Y MANTENIMIENTO DE LA RED FÉRREA A NIVEL NACIONAL  NACIONAL</t>
  </si>
  <si>
    <t>2018011000962</t>
  </si>
  <si>
    <t>2018011000394</t>
  </si>
  <si>
    <t>SISTEMATIZACIÓN PARA EL SERVICIO DE INFORMACIÓN DE LA GESTIÓN ADMINISTRATIVA.  NACIONAL</t>
  </si>
  <si>
    <t>2018011000568</t>
  </si>
  <si>
    <t>APOYO PARA LA GESTIÓN DE LA AGENCIA NACIONAL DE INFRAESTRUCTURA A TRAVÉS DE ASESORÍAS Y CONSULTORÍAS  NACIONAL</t>
  </si>
  <si>
    <t>2018011000398</t>
  </si>
  <si>
    <t>DESARROLLO DEL SISTEMA DE INFORMACION DEL OBSERVATORIO NACIONAL DE SEGURIDAD VIAL  NACIONAL</t>
  </si>
  <si>
    <t>2018011000399</t>
  </si>
  <si>
    <t>FORTALECIMIENTO INSTITUCIONAL DE LA AGENCIA NACIONAL DE SEGURIDAD VIAL – ANSV - 2019  NACIONAL</t>
  </si>
  <si>
    <t>2018011000772</t>
  </si>
  <si>
    <t>MEJORAMIENTO DE LOS COMPONENTES DE SEGURIDAD VIAL QUE CONSTITUYEN LA INFRAESTRUCTURA VIAL, VEHÍCULOS Y EL SERVICIO DE TRANSPORTE.  NACIONAL</t>
  </si>
  <si>
    <t>2018011000807</t>
  </si>
  <si>
    <t>APLICACIÓN DE MEDIDAS EN EL COMPORTAMIENTO HUMANO PARA LA MOVILIDAD SEGURA  NACIONAL</t>
  </si>
  <si>
    <t>2018011000818</t>
  </si>
  <si>
    <t>FORTALECIMIENTO DE LA CAPACIDAD TÉCNICA, GESTIÓN E IMPLEMENTACIÓN DE LA POLÍTICA PÚBLICA DE SEGURIDAD VIAL  NACIONAL</t>
  </si>
  <si>
    <t>2018011000653</t>
  </si>
  <si>
    <t>MEJORAMIENTO DE LA GESTIÓN Y CAPACIDAD INSTITUCIONAL PARA LA SUPERVISIÓN INTEGRAL A LOS VIGILADOS A NIVEL  NACIONAL</t>
  </si>
  <si>
    <t>2018011000459</t>
  </si>
  <si>
    <t>ACTUALIZACIÓN DE LA PLATAFORMA TECNOLÓGICA DE LA PROCURADURÍA GENERAL DE LA NACIÓN -    NACIONAL</t>
  </si>
  <si>
    <t>Fortalecimiento de la gestión y dirección del Sector Organismos de Control</t>
  </si>
  <si>
    <t>2018011000464</t>
  </si>
  <si>
    <t>MANTENIMIENTO DE SEDES DE LA PROCURADURIA GENERAL DE LA NACIÓN -  NACIONAL</t>
  </si>
  <si>
    <t>MEJORAMIENTO DE LA GESTIÓN INSTITUCIONAL DE LA PROCURADURÍA GENERAL DE LA NACIÓN A NIVEL  NACIONAL</t>
  </si>
  <si>
    <t>FORTALECIMIENTO DEL TALENTO HUMANO DEL MINISTERIO PÚBLICO A NIVEL  NACIONAL</t>
  </si>
  <si>
    <t>2018011000939</t>
  </si>
  <si>
    <t>NORMALIZACIÓN - CERTIFICACIÓN DE COMPETENCIAS LABORALES PARA SERVIDORES PÚBLICOS  NACIONAL</t>
  </si>
  <si>
    <t>2018011000866</t>
  </si>
  <si>
    <t>INVESTIGACIÓN PARA APOYAR LA MISIÓN DEL MINISTERIO PÚBLICO A NIVEL   NACIONAL</t>
  </si>
  <si>
    <t>2018011000878</t>
  </si>
  <si>
    <t>CAPACITACIÓN A ADOLESCENTES INFRACTORES DE LA LEY PENAL A NIVEL  NACIONAL</t>
  </si>
  <si>
    <t>Promoción, protección y defensa de los Derechos Humanos y el Derecho Internacional Humanitario</t>
  </si>
  <si>
    <t>FORTALECIMIENTO DEL CONOCIMIENTO Y EXIGIBILIDAD DE LOS DERECHOS DE LAS VÍCTIMAS DEL CONFLICTO, MEDIANTE EL ACOMPAÑAMIENTO, ASESORÍA Y SEGUIMIENTO A LA LEY 1448, DEC REGLAMENTARIOS, DECRETOS LEY 4633, 4634 Y 4635 DE 2011 Y LEY 1719 DE 2014  NACIONAL</t>
  </si>
  <si>
    <t>2018011000506</t>
  </si>
  <si>
    <t>ADECUACIÓN DE LAS CONDICIONES FÍSICAS PARA EL FUNCIONAMIENTO DE LA SEDE CENTRAL DE LA DEFENSORÍA DEL PUEBLO EN   BOGOTÁ</t>
  </si>
  <si>
    <t>2018011000596</t>
  </si>
  <si>
    <t>FORTALECIMIENTO DE LA CAPACIDAD INSTITUCIONAL DE LA DEFENSORÍA DEL PUEBLO DE COLOMBIA - DPC  NACIONAL</t>
  </si>
  <si>
    <t>2018011000620</t>
  </si>
  <si>
    <t>FORTALECIMIENTO DEL SISTEMA NACIONAL DE DEFENSORÍA PÚBLICA Y ACCESO A LA JUSTICIA  NACIONAL</t>
  </si>
  <si>
    <t>2018011000699</t>
  </si>
  <si>
    <t>FORTALECIMIENTO DE LOS MECANISMOS PARA EL ACCESO A LA INFORMACIÓN DE LA RAMA JUDICIAL A NIVEL  NACIONAL</t>
  </si>
  <si>
    <t>Mejoramiento de las competencias de la administración de justicia.</t>
  </si>
  <si>
    <t>2018011000724</t>
  </si>
  <si>
    <t>CONSTRUCCIÓN Y DOTACIÓN DEL PALACIO DE JUSTICIA DE   MEDELLÍN</t>
  </si>
  <si>
    <t>2018011000758</t>
  </si>
  <si>
    <t>FORTALECIMIENTO DE LA PLATAFORMA PARA LA GESTIÓN TECNOLÓGICA  NACIONAL</t>
  </si>
  <si>
    <t>2799</t>
  </si>
  <si>
    <t>Fortalecimiento de la gestión y dirección del Sector Rama Judicial</t>
  </si>
  <si>
    <t>2018011000883</t>
  </si>
  <si>
    <t>MEJORAMIENTO DE LOS PROCESOS DE ADMINISTRACIÓN DE CARRERA JUDICIAL A NIVEL  NACIONAL</t>
  </si>
  <si>
    <t>2018011000857</t>
  </si>
  <si>
    <t>CONSTRUCCIÓN ADECUACIÓN Y DOTACIÓN  DE LA INFRAESTRUCTURA FÍSICA ASOCIADA A LA IMPLEMENTACIÓN DEL SISTEMA ORAL A NIVEL  NACIONAL</t>
  </si>
  <si>
    <t>2018011000706</t>
  </si>
  <si>
    <t>MEJORAMIENTO Y RENOVACIÓN DE LA INFRAESTRUCTURA TECNOLÓGICA PARA LA REGISTRADURÍA NACIONAL DEL ESTADO CIVIL   NACIONAL</t>
  </si>
  <si>
    <t>Fortalecimiento de la gestión y dirección del Sector Registraduría</t>
  </si>
  <si>
    <t>2018011000745</t>
  </si>
  <si>
    <t>FORTALECIMIENTO DEL CENTRO DE ESTUDIOS EN DEMOCRACIA Y ASUNTOS ELECTORALES - CEDAE -  NACIONAL</t>
  </si>
  <si>
    <t>2018011000846</t>
  </si>
  <si>
    <t>IMPLEMENTACIÓN SISTEMA DE GESTIÓN DOCUMENTAL REGISTRADURÍA   NACIONAL</t>
  </si>
  <si>
    <t>2018011000823</t>
  </si>
  <si>
    <t>FORTALECIMIENTO DEL SISTEMA DE INFORMACIÓN DE REGISTRO CIVIL  NACIONAL</t>
  </si>
  <si>
    <t>2018011000701</t>
  </si>
  <si>
    <t>SERVICIO DE RESPALDO DE LOS SISTEMAS DE INFORMACIÓN DE PROCESOS DE IDENTIFICACIÓN, ELECTORALES Y ADMINISTRATIVOS A NIVEL  NACIONAL</t>
  </si>
  <si>
    <t>2018011000693</t>
  </si>
  <si>
    <t>MEJORAMIENTO Y MANTENIMIENTO DE LA INFRAESTRUCTURA ADMINISTRATIVA A NIVEL  NACIONAL</t>
  </si>
  <si>
    <t>2018011000718</t>
  </si>
  <si>
    <t>MEJORAMIENTO  DE LA  RED ELÉCTRICA Y DE COMUNICACIONES A NIVEL NACIONAL.  NACIONAL</t>
  </si>
  <si>
    <t>2018011000719</t>
  </si>
  <si>
    <t>FORTALECIMIENTO DE LA RED CORPORATIVA DE TELECOMUNICACIONES - PMT, ELECTORAL  Y ADMINISTRATIVA  NACIONAL</t>
  </si>
  <si>
    <t>2018011000587</t>
  </si>
  <si>
    <t>FORTALECIMIENTO DEL SERVICIO DEL SISTEMA DEL ARCHIVO NACIONAL DE IDENTIFICACIÓN ANI Y SISTEMAS CONEXOS  NACIONAL</t>
  </si>
  <si>
    <t>2018011000553</t>
  </si>
  <si>
    <t>FORTALECIMIENTO DE LA CAPACIDAD DE ATENCIÓN EN IDENTIFICACIÓN PARA LA POBLACIÓN EN CONDICIÓN DE VULNERABILIDAD, APD   NACIONAL</t>
  </si>
  <si>
    <t>2018011000448</t>
  </si>
  <si>
    <t>FORMACIÓN PERMANENTE PARA LOS SERVIDORES DE LA REGISTRADURÍA NACIONAL DEL ESTADO CIVIL, EN LA GESTIÓN DEL DESARROLLO Y EN TÉCNICAS Y COMPETENCIAS DE APLICACIÓN MISIONAL.  NACIONAL</t>
  </si>
  <si>
    <t>2018011000521</t>
  </si>
  <si>
    <t>MEJORAMIENTO DE LA INFRAESTRUCTURA FÍSICA DE LA FISCALÍA A NIVEL NACIONAL</t>
  </si>
  <si>
    <t>Fortalecimiento de la gestión y dirección del Sector Fiscalía</t>
  </si>
  <si>
    <t>2018011000512</t>
  </si>
  <si>
    <t>FORTALECIMIENTO DEL CONOCIMIENTO Y  COMPETENCIAS DE LOS SERVIDORES DE LA FISCALÍA GENERAL DE LA NACIÓN BOGOTÁ</t>
  </si>
  <si>
    <t>2018011000523</t>
  </si>
  <si>
    <t>2018011000817</t>
  </si>
  <si>
    <t>FORTALECIMIENTO DE LA CAPACIDAD TÉCNICO-CIENTÍFICA DE LOS LABORATORIOS Y GRUPOS DE CRIMINALÍSTICA DE LA FISCALÍA A NIVEL  NACIONAL</t>
  </si>
  <si>
    <t>2018011000820</t>
  </si>
  <si>
    <t>FORTALECIMIENTO DE LOS SERVICIOS DE TIC EN LA IMPLEMENTACIÓN DE LA ARQUITECTURA INSTITUCIONAL DE LA FISCALÍA A NIVEL  NACIONAL</t>
  </si>
  <si>
    <t>2018011000271</t>
  </si>
  <si>
    <t>FORTALECIMIENTO DE LA GESTIÓN AMBIENTAL SECTORIAL Y URBANA A NIVEL NACIONAL  NACIONAL</t>
  </si>
  <si>
    <t>2018011000994</t>
  </si>
  <si>
    <t>2018011000787</t>
  </si>
  <si>
    <t>FORTALECIMIENTO DE LA CAPACIDAD TÉCNICA Y OPERATIVA DE LA CGR PARA DESARROLLAR EL SEGUIMIENTO Y EVALUACIÓN DE LAS  POLÍTICAS PÚBLICAS DIRIGIDAS A LA POBLACIÓN VÍCTIMA Y LAS RELACIONADAS CON POSCONFLICTO.  NACIONAL</t>
  </si>
  <si>
    <t>2018011000782</t>
  </si>
  <si>
    <t>ACTUALIZACIÓN DE LA INFRAESTRUCTURA FÍSICA, FUNCIONAL Y OPERATIVA DE LA CONTRALORÍA GENERAL DE LA REPÚBLICA - CGR; A NIVEL   NACIONAL</t>
  </si>
  <si>
    <t>2018011000780</t>
  </si>
  <si>
    <t>IMPLEMENTACIÓN DEL MODELO DE SEGURIDAD DE PERSONAS, BIENES E INFORMACIÓN DE LA CONTRALORÍA GENERAL DE LA REPÚBLICA  NACIONAL</t>
  </si>
  <si>
    <t>2018011000775</t>
  </si>
  <si>
    <t>2018011000828</t>
  </si>
  <si>
    <t>FORTALECIMIENTO INSTITUCIONAL DE LA CONTRALORÍA GENERAL DE LA REPÚBLICA - PRÉSTAMO BID  NACIONAL</t>
  </si>
  <si>
    <t>2018011000841</t>
  </si>
  <si>
    <t>CONSTRUCCIÓN Y DOTACIÓN DE INFRAESTRUCTURA FÍSICA ASOCIADA A LA PRESTACIÓN DEL SERVICIO DE JUSTICIA A NIVEL  NACIONAL</t>
  </si>
  <si>
    <t>2018011000844</t>
  </si>
  <si>
    <t>2018011000812</t>
  </si>
  <si>
    <t>IMPLEMENTACIÓN DIGITAL Y LITIGIO EN LÍNEA A NIVEL NACIONAL  NACIONAL</t>
  </si>
  <si>
    <t>2018011000707</t>
  </si>
  <si>
    <t>FORTALECIMIENTO DE LOS ESQUEMAS DE APOYO DE LA RAMA JUDICIAL A NIVEL  NACIONAL</t>
  </si>
  <si>
    <t>2018011000749</t>
  </si>
  <si>
    <t>ADQUISICIÓN ADECUACIÓN Y DOTACIÓN DE INMUEBLES Y/O LOTES DE TERRENO PARA LA INFRAESTRUCTURA PROPIA DEL SECTOR A NIVEL   NACIONAL</t>
  </si>
  <si>
    <t>2018011000617</t>
  </si>
  <si>
    <t>IMPLEMENTACIÓN MANTENIMIENTO, EVALUACIÓN Y MEJORA DE LOS SISTEMAS DE GESTIÓN INTEGRADOS DE LA RAMA JUDICIAL A NIVEL   NACIONAL</t>
  </si>
  <si>
    <t>2018011000852</t>
  </si>
  <si>
    <t>MEJORAMIENTO Y MANTENIMIENTO DE LA INFRAESTRUCTURA FÍSICA DE LA RAMA JUDICIAL A NIVEL  NACIONAL</t>
  </si>
  <si>
    <t>2018011000698</t>
  </si>
  <si>
    <t>FORTALECIMIENTO DE LA UNIDAD DE REGISTRO NACIONAL DE ABOGADOS Y AUXILIARES DE LA JUSTICIA, SISTEMAS DE CONTROL E INFORMACIÓN  NACIONAL</t>
  </si>
  <si>
    <t>2018011000661</t>
  </si>
  <si>
    <t>FORMACIÓN Y CAPACITACIÓN EN COMPETENCIAS JUDICIALES Y ORGANIZACIONALES A LOS FUNCIONARIOS, EMPLEADOS, PERSONAL ADMINISTRATIVO DE LA RAMA JUDICIAL, JUECES DE PAZ Y AUTORIDADES INDÍGENAS A NIVEL   NACIONAL</t>
  </si>
  <si>
    <t>2018011000768</t>
  </si>
  <si>
    <t>ELABORACIÓN DE ESTUDIOS ESPECIALES Y ANÁLISIS ESTADÍSTICO PARA LA MODERNIZACIÓN DE LA RAMA JUDICIAL A NIVEL   NACIONAL</t>
  </si>
  <si>
    <t>2018011000622</t>
  </si>
  <si>
    <t>FORTALECIMIENTO DE LA PLATAFORMA TECNOLÓGICA QUE SOPORTA EL SISTEMA DE IDENTIFICACIÓN Y REGISTRO CIVIL PMT II.  NACIONAL</t>
  </si>
  <si>
    <t>MEJORAMIENTO DE LA INFRAESTRUCTURA FÍSICA DE LA FISCALÍA A NIVEL  NACIONAL</t>
  </si>
  <si>
    <t>2018011000872</t>
  </si>
  <si>
    <t>FORTALECIMIENTO DE LAS INVESTIGACIONES DE LOS DELITOS CONTRA LOS RECURSOS NATURALES Y EL MEDIO AMBIENTE ADELANTADAS POR LA FISCALÍA A NIVEL  NACIONAL</t>
  </si>
  <si>
    <t>FORTALECIMIENTO Y MODERNIZACIÓN TECNOLÓGICA DE LA POLICÍA JUDICIAL DE LA FGN PARA LA INVESTIGACIÓN PENAL A NIVEL   NACIONAL</t>
  </si>
  <si>
    <t>2018011001090</t>
  </si>
  <si>
    <t>FORTALECIMIENTO DEL SISTEMA DE CERTIFICACIÓN DE PERITOS FORENSES A NIVEL  NACIONAL</t>
  </si>
  <si>
    <t>2018011000851</t>
  </si>
  <si>
    <t>MEJORAMIENTO DE LA CAPACIDAD DE ANÁLISIS EN PRUEBAS DE ADN A NIVEL  NACIONAL</t>
  </si>
  <si>
    <t>2018011000849</t>
  </si>
  <si>
    <t>MEJORAMIENTO DE LA CAPACIDAD EN EL DESARROLLO DE LA BÚSQUEDA E IDENTIFICACIÓN DE PERSONAS DESAPARECIDAS, ENFOQUE DIFERENCIAL Y ATENCIÓN PSICOSOCIAL A VÍCTIMAS EN EL NIVEL  NACIONAL</t>
  </si>
  <si>
    <t>2018011000859</t>
  </si>
  <si>
    <t>MEJORAMIENTO DE LOS PROCEDIMIENTOS Y DE LA CAPACIDAD DE RESPUESTA EN LOS SERVICIOS DE PATOLOGÍA FORENSE A NIVEL  NACIONAL</t>
  </si>
  <si>
    <t>2018011000879</t>
  </si>
  <si>
    <t>FORTALECIMIENTO DEL SISTEMA DE ATENCIÓN AL CIUDADANO DEL INSTITUTO NACIONAL DE MEDICINA LEGAL Y CIENCIAS FORENSES   NACIONAL</t>
  </si>
  <si>
    <t>2018011000951</t>
  </si>
  <si>
    <t>ASISTENCIA TÉCNICA EN EQUIPOS DE ALTA TECNOLOGÍA Y MODERNIZACIÓN DE EQUIPOS ELECTROMECÁNICOS DE LAS ÁREAS FORENSES  NACIONAL</t>
  </si>
  <si>
    <t>2018011000955</t>
  </si>
  <si>
    <t>DESARROLLO DE LA GESTIÓN AMBIENTAL INTEGRAL EN LAS SEDES DEL INSTITUTO NACIONAL DE MEDICINA LEGAL Y CIENCIAS FORENSES  NACIONAL</t>
  </si>
  <si>
    <t>2018011000819</t>
  </si>
  <si>
    <t>FORTALECIMIENTO Y SOSTENIBILIDAD DE LA ARQUITECTURA DE TECNOLOGÍAS DE INFORMACIÓN DEL INSTITUTO BASADOS EN LA POLÍTICA DE GOBIERNO DIGITAL NACIONAL  NACIONAL</t>
  </si>
  <si>
    <t>2018011000838</t>
  </si>
  <si>
    <t>FORTALECIMIENTO DE PROCEDIMIENTOS EN LA INVESTIGACIÓN MÉDICO LEGAL DE VIOLACIÓN DE LOS DERECHOS HUMANOS Y EL DERECHO INTERNACIONAL HUMANITARIO A NIVEL  NACIONAL</t>
  </si>
  <si>
    <t>2018011000835</t>
  </si>
  <si>
    <t>FORTALECIMIENTO DE LA CAPACIDAD Y CALIDAD CIENTÍFICA DE LOS ENSAYOS REALIZADOS EN LOS LABORATORIOS FORENSES  NACIONAL</t>
  </si>
  <si>
    <t>2018011000799</t>
  </si>
  <si>
    <t>CONSOLIDACIÓN DEL SISTEMA DE GESTIÓN DOCUMENTAL DEL INSTITUTO NACIONAL DE MEDICINA LEGAL Y CIENCIAS FORENSES  NACIONAL</t>
  </si>
  <si>
    <t>2018011000800</t>
  </si>
  <si>
    <t>FORTALECIMIENTO DE LA PLANEACIÓN ESTRATÉGICA Y DEL SISTEMA INTEGRADO DE GESTIÓN EN EL INSTITUTO NACIONAL DE MEDICINA LEGAL Y CIENCIAS FORENSES  NACIONAL</t>
  </si>
  <si>
    <t>2018011000811</t>
  </si>
  <si>
    <t>MEJORAMIENTO Y MANTENIMIENTO DE EDIFICIOS SEDES DEL INSTITUTO NACIONAL DE MEDICINA LEGAL Y CIENCIAS FORENSES  NACIONAL</t>
  </si>
  <si>
    <t>2018011000953</t>
  </si>
  <si>
    <t>REHABILITACIÓN ESTRUCTURAL SEDE CENTRAL  BOGOTÁ</t>
  </si>
  <si>
    <t>2018011000884</t>
  </si>
  <si>
    <t>FORTALECIMIENTO DEL CONOCIMIENTO CIENTÍFICO FORENSE EN EL INSTITUTO NACIONAL DE MEDICINA LEGAL Y CIENCIAS FORENSES  NACIONAL</t>
  </si>
  <si>
    <t>2018011000834</t>
  </si>
  <si>
    <t>MEJORAMIENTO DEL PARQUE AUTOMOTOR DEL INSTITUTO NACIONAL DE MEDICINA LEGAL Y CIENCIAS FORENSES A NIVEL  NACIONAL</t>
  </si>
  <si>
    <t>2018011001083</t>
  </si>
  <si>
    <t>2018011000781</t>
  </si>
  <si>
    <t>CONSOLIDACIÓN SISTEMA DE INFORMACIÓN AMBIENTAL SIAC COMO EJE CENTRAL DE INFORMACIÓN AMBIENTAL OFICIAL Y SOPORTE PARA LA TOMA DE DECISIONES A NIVEL REGIONAL Y NACIONAL Y CONOCIMIENTO EN MATERIA AMBIENTAL A NIVEL NACIONAL Y REGIONAL  BOGOTÁ</t>
  </si>
  <si>
    <t>2018011000762</t>
  </si>
  <si>
    <t>GENERACIÓN CAPACIDADES PARA EL ADECUADO DESEMPEÑO AMBIENTAL DEL SINA EN EL TERRITORIO  NACIONAL</t>
  </si>
  <si>
    <t>2018011000593</t>
  </si>
  <si>
    <t>IMPLEMENTACIÓN DE LAS ESTRATEGIAS, INSTRUMENTOS Y RECOMENDACIONES DE LA OCDE EN MATERIA DE GESTIÓN AMBIENTAL A NIVEL   NACIONAL</t>
  </si>
  <si>
    <t>2018011000282</t>
  </si>
  <si>
    <t>FORTALECIMIENTO DEL SISTEMA DE OPERACIONES ESTADÍSTICAS AMBIENTALES DEL INSTITUTO DE INVESTIGACIONES MARINAS Y COSTERAS - INVEMAR-  NACIONAL</t>
  </si>
  <si>
    <t>2018011000248</t>
  </si>
  <si>
    <t>FORTALECIMIENTO DE LA GESTIÓN INSTITUCIONAL  DE LA SECRETARÍA GENERAL DEL MINISTERIO DE AMBIENTE Y DESARROLLO SOSTENIBLE.  BOGOTÁ</t>
  </si>
  <si>
    <t>2018011000404</t>
  </si>
  <si>
    <t>FORTALECIMIENTO DE LA ESTRATEGIA DE TI Y TRANSFORMACIÓN DIGITAL EN EL MINISTERIO DE AMBIENTE Y DESARROLLO SOSTENIBLE  NACIONAL</t>
  </si>
  <si>
    <t>2018011000988</t>
  </si>
  <si>
    <t>CONSERVACIÓN DE LA BIODIVERSIDAD Y LOS SERVICIOS ECOSISTÉMICOS A NIVEL  NACIONAL</t>
  </si>
  <si>
    <t xml:space="preserve">Educación Ambiental </t>
  </si>
  <si>
    <t>2018011000613</t>
  </si>
  <si>
    <t>FORTALECIMIENTO DE LOS PROCESOS DE PLANEACION, EVALUACION Y SEGUIMIENTO A LA GESTION ADELANTADA POR EL SECTOR AMBIENTAL  NACIONAL</t>
  </si>
  <si>
    <t>2018011000408</t>
  </si>
  <si>
    <t>FORTALECIMIENTO EN EL CONTROL Y SEGUIMIENTO A LOS COMPROMISOS ADQUIRIDOS EN ESCENARIOS INTERNACIONALES DE LA GESTIÓN AMBIENTAL.  NACIONAL</t>
  </si>
  <si>
    <t>FORTALECIMIENTO DE LA GESTION INSTITUCIONAL DE LA AUTORIDAD NACIONAL DE LICENCIAS AMBIENTALES. NACIONAL</t>
  </si>
  <si>
    <t>2017011000463</t>
  </si>
  <si>
    <t>CONSERVACIÓN DE CUENCAS HIDROGRAFICAS ABASTECEDORAS DE ACUEDUCTOS MUNICIPALES A NIVEL  NACIONAL</t>
  </si>
  <si>
    <t>2018011000087</t>
  </si>
  <si>
    <t>ADMINISTRACIÓN DE LOS RECURSOS PROVENIENTES DE LA TASA POR USO DE AGUA PARA LA PROTECCIÓN Y RECUPERACIÓN DEL RECURSO HÍDRICO EN  ÁREAS DEL SISTEMA DE PARQUES NACIONALES NATURALES DE COLOMBIA  NACIONAL</t>
  </si>
  <si>
    <t>2018011001073</t>
  </si>
  <si>
    <t>2018011000231</t>
  </si>
  <si>
    <t>FORMULACIÓN DE PLANES DE MANEJO AMBIENTAL DE SEIS MICROCUENCAS DE LA JURISDICCIÓN DE CODECHOCÓ, DEPARTAMENTO DEL  CHOCÓ</t>
  </si>
  <si>
    <t>2018011000278</t>
  </si>
  <si>
    <t>FORTALECIMIENTO DE LA INFRAESTRUCTURA FÍSICA DE LAS INSTALACIONES DEL ARCHIVO GENERAL DE LA NACIÓN Y DE LOS SISTEMAS QUE LA CONFORMAN   NACIONAL</t>
  </si>
  <si>
    <t>2018011000251</t>
  </si>
  <si>
    <t>GENERACIÓN  DE CONOCIMIENTOS ESPECIALIZADOS EN LA DIVERSIDAD SOCIOCULTURAL, INTERCULTURAL, EN LAS RELACIONES SOCIOCULTURALES Y EN EL PATRIMONIO ARQUEOLÓGICO A NIVEL   NACIONAL</t>
  </si>
  <si>
    <t>2018011000643</t>
  </si>
  <si>
    <t>DESARROLLO DE ESTRATEGIAS PARA LA CONSERVACIÓN Y PRESERVACIÓN DE ECOSISTEMAS EN EL MARCO DEL PLAN DE BIODIVERSIDAD REGIONAL, EN JURISDICCIÓN DE CORPOAMAZONIA  AMAZONAS, CAQUETÁ, PUTUMAYO</t>
  </si>
  <si>
    <t>2018011000760</t>
  </si>
  <si>
    <t>IMPLEMENTACIÓN DEL PLAN PARA LAS ARTES A NIVEL   NACIONAL</t>
  </si>
  <si>
    <t>2018011000606</t>
  </si>
  <si>
    <t>AMPLIACIÓN MANTENIMIENTO, DOTACIÓN Y OPERACIÓN DEL TEATRO NACIONAL DE CRISTÓBAL COLÓN  BOGOTÁ</t>
  </si>
  <si>
    <t>2018011000421</t>
  </si>
  <si>
    <t>OPTIMIZACIÓN DE LA APROPIACIÓN DEL PATRIMONIO DE LOS MUSEOS  NACIONAL</t>
  </si>
  <si>
    <t>2018011000086</t>
  </si>
  <si>
    <t>FORTALECIMIENTO DE LA OFERTA DE CONTENIDOS CULTURALES MEDIÁTICOS PRODUCIDOS EN EL PAÍS  NACIONAL</t>
  </si>
  <si>
    <t>2018011000551</t>
  </si>
  <si>
    <t>DISEÑO Y REALIZACIÓN DE LA CONVOCATORIA NACIONAL DE ESTÍMULOS  NACIONAL</t>
  </si>
  <si>
    <t>2018011000469</t>
  </si>
  <si>
    <t>FORTALECIMIENTO EN EL ACCESO AL CONOCIMIENTO  NACIONAL</t>
  </si>
  <si>
    <t>2018011000483</t>
  </si>
  <si>
    <t>FORTALECIMIENTO DE LA GESTIÓN CULTURAL A NIVEL  NACIONAL</t>
  </si>
  <si>
    <t>2018011000646</t>
  </si>
  <si>
    <t>APOYO AL DESARROLLO DE LA MUSICA SINFONICA  NACIONAL</t>
  </si>
  <si>
    <t>2018011000675</t>
  </si>
  <si>
    <t>FORTALECIMIENTO DE LAS INDUSTRIAS CULTURALES  NACIONAL</t>
  </si>
  <si>
    <t>2018011000779</t>
  </si>
  <si>
    <t>MANTENIMIENTO DE LOS MUEBLES E INMUEBLES PROPIEDAD DEL MINISTERIO DE CULTURA A NIVEL   NACIONAL</t>
  </si>
  <si>
    <t>2018011000791</t>
  </si>
  <si>
    <t>APOYO A LA GESTIÓN INSTITUCIONAL EN LA IMPLEMENTACIÓN DE LA  POLÍTICA CULTURAL  NACIONAL</t>
  </si>
  <si>
    <t>2018011000829</t>
  </si>
  <si>
    <t>IMPLEMENTACIÓN DE LA PLATAFORMA TECNOLOGICA DEL MINISTERIO DE CULTURA EN   BOGOTÁ</t>
  </si>
  <si>
    <t>2018011000467</t>
  </si>
  <si>
    <t>FORTALECIMIENTO DE LA INFRAESTRUCTURA DE LA BIBLIOTECA NACIONAL DE COLOMBIA PARA EL ACCESO AL CONOCIMIENTO  BOGOTÁ</t>
  </si>
  <si>
    <t>2018011000520</t>
  </si>
  <si>
    <t>ASISTENCIA PARA LA INCORPORACIÓN DEL ENFOQUE DIFERENCIAL DE DIVERSIDAD Y DE ACCIÓN SIN DAÑO EN PLANES, PROGRAMAS Y PROYECTOS EN ENTIDADES DE ESTADO Y DE GOBIERNO  NACIONAL</t>
  </si>
  <si>
    <t>2018011000269</t>
  </si>
  <si>
    <t>FORTALECIMIENTO DE LA GESTIÓN Y SEGURIDAD DE LAS TECNOLOGÍAS DE LA INFORMACIÓN, COMUNICACIONES E INFRAESTRUCTURA TECNOLÓGICA  NACIONAL</t>
  </si>
  <si>
    <t>2018011000270</t>
  </si>
  <si>
    <t>MEJORAMIENTO DE LA GESTIÓN,PRESERVACIÓN, DIFUSIÓN Y ACCESO  A LOS EXPEDIENTES Y DOCUMENTOS ELECTRÓNICOS  QUE SE GENERAN Y CUSTODIAN EN LAS ENTIDADES EN EL TERRITORIO NACIONAL  Y EN EL ARCHIVO GENERAL DE  LA NACIÓN   NACIONAL</t>
  </si>
  <si>
    <t>2018011000276</t>
  </si>
  <si>
    <t>MEJORAMIENTO DE LAS CONDICIONES DE ORGANIZACIÓN, CONSERVACIÓN Y ACCESO DE LOS DOCUMENTOS QUE SE CUSTODIAN EN EL TERRITORIO NACIONAL Y EN EL ARCHIVO GENERAL DE LA NACIÓN  NACIONAL</t>
  </si>
  <si>
    <t>2018011000277</t>
  </si>
  <si>
    <t>IMPLANTACIÓN DEL SISTEMA NACIONAL DE ARCHIVOS  NACIONAL</t>
  </si>
  <si>
    <t>2018011000301</t>
  </si>
  <si>
    <t>FORTALECIMIENTO DE LA INFRAESTRUCTURA FÍSICA, ADMINISTRATIVA, TECNOLÓGICA E INFORMÁTICA DEL ICANH A NIVEL   NACIONAL</t>
  </si>
  <si>
    <t>2018011000326</t>
  </si>
  <si>
    <t>FORMULACIÓN CIENTÍFICA DE LA POLÍTICA PÚBLICA PARA EL DIALOGO INTERCULTURAL A NIVEL   NACIONAL</t>
  </si>
  <si>
    <t>2018011000041</t>
  </si>
  <si>
    <t>IMPLEMENTACIÓN PLAN GENERAL DE AUDITORÍAS  NACIONAL</t>
  </si>
  <si>
    <t>2018011000981</t>
  </si>
  <si>
    <t>FORTALECIMIENTO DE LA GESTIÓN DE LA INFORMACIÓN Y DE LAS TIC QUE SOPORTAN EL CONTROL FISCAL   NACIONAL</t>
  </si>
  <si>
    <t>2018011001038</t>
  </si>
  <si>
    <t>CAPACITACIÓN Y FORTALECIMIENTO DE LAS COMPETENCIAS DE LOS FUNCIONARIOS EN CONTROL FISCAL Y DE LOS CIUDADANOS EN CONTROL SOCIAL  NACIONAL</t>
  </si>
  <si>
    <t>2018011001039</t>
  </si>
  <si>
    <t>FORTALECIMIENTO DE LA GESTIÓN DEL CONOCIMIENTO ESPECIALIZADO PARA LA VIGILANCIA DE LA GESTIÓN FISCAL  NACIONAL</t>
  </si>
  <si>
    <t>2018011000263</t>
  </si>
  <si>
    <t>MEJORAMIENTO EN LA APLICACIÓN Y CONVERGENCIA HACIA ESTÁNDARES INTERNACIONALES DE INFORMACIÓN FINANCIERA Y DE ASEGURAMIENTO DE LA INFORMACIÓN A NIVEL   NACIONAL</t>
  </si>
  <si>
    <t>Fortalecimiento de la gestión y dirección del Sector Comercio, Industria y Turismo</t>
  </si>
  <si>
    <t>2018011000264</t>
  </si>
  <si>
    <t>ACTUALIZACIÓN DE LA NORMATIVIDAD SOBRE CONTABILIDAD, INFORMACIÓN FINANCIERA Y ASEGURAMIENTO DE LA INFORMACIÓN DE ACEPTACIÓN MUNDIAL, EN EL MARCO DE LAS MEJORES PRÁCTICAS Y RÁPIDA EVOLUCIÓN DE LOS NEGOCIOS A NIVEL  NACIONAL</t>
  </si>
  <si>
    <t>2018011000153</t>
  </si>
  <si>
    <t>FORTALECIMIENTO DE LA POLÍTICA DE PRODUCTIVIDAD Y COMPETITIVIDAD A NIVEL  NACIONAL</t>
  </si>
  <si>
    <t>2018011000135</t>
  </si>
  <si>
    <t>APOYO AL SECTOR TURÍSTICO PARA LA PROMOCIÓN Y COMPETITIVIDAD LEY 1101 DE 2006 A NIVEL   NACIONAL</t>
  </si>
  <si>
    <t>2018011000339</t>
  </si>
  <si>
    <t>IMPLEMENTACIÓN REGISTRO SUSTANCIAS QUÍMICAS DE USO INDUSTRIAL A NIVEL  NACIONAL</t>
  </si>
  <si>
    <t>2018011000353</t>
  </si>
  <si>
    <t>APOYO PARA EL FOMENTO Y PROMOCIÓN DE LA SOFISTICACIÓN E INNOVACIÓN EN LAS MIPYMES COLOMBIANAS.  NACIONAL</t>
  </si>
  <si>
    <t>2018011000381</t>
  </si>
  <si>
    <t>APOYO PARA EL ACCESO A LOS MERCADOS DE LAS UNIDADES PRODUCTIVAS DE LA POBLACIÓN VÍCTIMA DEL CONFLICTO ARMADO  NACIONAL</t>
  </si>
  <si>
    <t>2018011000265</t>
  </si>
  <si>
    <t>FORTALECIMIENTO DE LOS ESTÁNDARES DE CALIDAD EN LA INFRAESTRUCTURA PRODUCTIVA NACIONAL A PARTIR DEL RECONOCIMIENTO Y DESARROLLO NACIONAL E INTERNACIONAL DEL SUBSISTEMA NACIONAL DE LA CALIDAD   NACIONAL</t>
  </si>
  <si>
    <t>2018011000275</t>
  </si>
  <si>
    <t>AMPLIACIÓN DE LA CAPACIDAD DE LOS SERVICIOS DE LAS TECNOLOGÍAS DE INFORMACIÓN EN EL MINCIT  NACIONAL</t>
  </si>
  <si>
    <t>2017011000016</t>
  </si>
  <si>
    <t>IMPLEMENTACIÓN DE PROCESOS DE DESARROLLO ECONÓMICO LOCAL PARA LA COMPETITIVIDAD ESTRATÉGICA NACIONAL</t>
  </si>
  <si>
    <t>2018011000119</t>
  </si>
  <si>
    <t>MEJORAMIENTO DEL CONTROL Y VIGILANCIA A LAS CÁMARAS DE COMERCIO Y COMERCIANTES A NIVEL  NACIONAL</t>
  </si>
  <si>
    <t>2018011000102</t>
  </si>
  <si>
    <t>INCREMENTO DE LA COBERTURA DE LOS SERVICIOS DE LA RED NACIONAL DE PROTECCIÓN AL CONSUMIDOR EN EL TERRITORIO  NACIONAL</t>
  </si>
  <si>
    <t>2018011000628</t>
  </si>
  <si>
    <t>IMPLANTACIÓN DE PROGRAMAS PARA LA INNOVACIÓN Y EL DESARROLLO TECNOLÓGICO A NIVEL  NACIONAL</t>
  </si>
  <si>
    <t>2018011000629</t>
  </si>
  <si>
    <t>OPTIMIZACIÓN DE LOS PROCESOS DE APOYO PARA LA FORMACIÓN, EL RECAUDO DE APORTES Y LA PROMOCIÓN Y DIVULGACIÓN DE LOS SERVICIOS DEL SENA  A NIVEL  NACIONAL</t>
  </si>
  <si>
    <t>2018011000764</t>
  </si>
  <si>
    <t>MEJORAMIENTO DEL SERVICIO DE FORMACIÓN PROFESIONAL DEL SENA  NACIONAL</t>
  </si>
  <si>
    <t>2018011000370</t>
  </si>
  <si>
    <t>FORTALECIMIENTO DE LA GESTIÓN INSTITUCIONAL Y BUEN GOBIERNO DE ARTESANIAS DE COLOMBIA  NACIONAL</t>
  </si>
  <si>
    <t>2018011000279</t>
  </si>
  <si>
    <t>FORTALECIMIENTO DE LOS SERVICIOS BRINDADOS A LOS USUARIOS DE COMERCIO EXTERIOR A NIVEL  NACIONAL</t>
  </si>
  <si>
    <t>2018011000236</t>
  </si>
  <si>
    <t>APOYO Y FOMENTO A LA ACTIVIDAD ARTESANAL DE LAS COMUNIDADES O GRUPOS ÉTNICOS, COMO EXPRESIÓN DE SUS ECONOMÍAS PROPIAS A NIVEL  NACIONAL</t>
  </si>
  <si>
    <t>2018011000237</t>
  </si>
  <si>
    <t>INCREMENTO DE LA COMPETITIVIDAD E INCLUSIÓN PRODUCTIVA DE LA POBLACIÓN ARTESANA VICTIMA Y VULNERABLE DEL PAÍS  NACIONAL</t>
  </si>
  <si>
    <t>2018011000249</t>
  </si>
  <si>
    <t>FORTALECIMIENTO DE LA ACTIVIDAD ARTESANAL, UNA ALTERNATIVA DE DESARROLLO ECONÓMICO LOCAL Y REGIONAL 2019-2023  NACIONAL</t>
  </si>
  <si>
    <t>2018011000235</t>
  </si>
  <si>
    <t>FORTALECIMIENTO DE LA GESTIÓN DEL CONOCIMIENTO ARTESANAL A NIVEL  NACIONAL</t>
  </si>
  <si>
    <t>2018011000123</t>
  </si>
  <si>
    <t>MEJORAMIENTO  Y GENERACIÓN DE OPORTUNIDADES COMERCIALES PARA EL SECTOR ARTESANAL COLOMBIANO  NACIONAL</t>
  </si>
  <si>
    <t>2018011000416</t>
  </si>
  <si>
    <t>FORTALECIMIENTO DE LA COMPETITIVIDAD DE LAS SOCIEDADES DEL SECTOR REAL A NIVEL  NACIONAL</t>
  </si>
  <si>
    <t>2018011000380</t>
  </si>
  <si>
    <t>FORTALECIMIENTO INTERNO DE LOS PROCESOS Y DE LA INFRAESTRUCTURA TECNOLÓGICA DE LA SUPERINTENDENCIA DE SOCIEDADES A NIVEL  NACIONAL</t>
  </si>
  <si>
    <t>2018011000393</t>
  </si>
  <si>
    <t>FORTALECIMIENTO DE LA INFRAESTRUCTURA FÍSICA DE LA SUPERINTENDENCIA DE SOCIEDADES A NIVEL  NACIONAL</t>
  </si>
  <si>
    <t>2018011000150</t>
  </si>
  <si>
    <t>MEJORAMIENTO EN LA EJECUCIÓN DE LAS FUNCIONES ASIGNADAS EN MATERIA DE PROTECCIÓN AL CONSUMIDOR A NIVEL  NACIONAL</t>
  </si>
  <si>
    <t>2018011000155</t>
  </si>
  <si>
    <t>FORTALECIMIENTO DE LA FUNCIÓN DE INSPECCIÓN, CONTROL Y VIGILANCIA DE LA SUPERINTENDENCIA DE INDUSTRIA Y COMERCIO EN EL MARCO DEL SUBSISTEMA NACIONAL DE CALIDAD, EL RÉGIMEN DE CONTROL DE PRECIOS Y EL SECTOR VALUATORIO A NIVEL  NACIONAL</t>
  </si>
  <si>
    <t>2018011000158</t>
  </si>
  <si>
    <t>FORTALECIMIENTO DEL RÉGIMEN DE PROTECCIÓN DE LA LIBRE COMPETENCIA ECONÓMICA EN LOS MERCADOS A NIVEL  NACIONAL</t>
  </si>
  <si>
    <t>2018011000136</t>
  </si>
  <si>
    <t>FORTALECIMIENTO DE LA FUNCIÓN JURISDICCIONAL DE LA SUPERINTENDENCIA DE INDUSTRIA Y COMERCIO A NIVEL  NACIONAL</t>
  </si>
  <si>
    <t>2018011000128</t>
  </si>
  <si>
    <t>MEJORAMIENTO DE LA INFRAESTRUCTURA FÍSICA DE LA SEDE DE LA SUPERINTENDENCIA DE INDUSTRIA Y COMERCIO EN  BOGOTÁ</t>
  </si>
  <si>
    <t>2018011000118</t>
  </si>
  <si>
    <t>FORTALECIMIENTO DE LA ATENCIÓN Y PROMOCIÓN DE TRÁMITES Y SERVICIOS EN EL MARCO DEL SISTEMA DE PROPIEDAD INDUSTRIAL A NIVEL  NACIONAL</t>
  </si>
  <si>
    <t>2018011000111</t>
  </si>
  <si>
    <t>FORTALECIMIENTO DE LA PROTECCIÓN DE DATOS PERSONALES A NIVEL  NACIONAL</t>
  </si>
  <si>
    <t>2018011000104</t>
  </si>
  <si>
    <t>FORTALECIMIENTO DEL SISTEMA DE ATENCIÓN AL CIUDADANO DE LA SUPERINTENDENCIA DE INDUSTRIA Y COMERCIO A NIVEL  NACIONAL</t>
  </si>
  <si>
    <t>2018011000179</t>
  </si>
  <si>
    <t>MEJORAMIENTO DE LOS SISTEMAS DE INFORMACIÓN Y SERVICIOS TECNOLÓGICOS DE LA SUPERINTENDENCIA DE INDUSTRIA Y COMERCIO EN EL TERRITORIO  NACIONAL</t>
  </si>
  <si>
    <t>2018011001049</t>
  </si>
  <si>
    <t>MEJORAMIENTO EN LA CALIDAD DE LA GESTIÓN ESTRATÉGICA DE LA SUPERINTENDENCIA DE INDUSTRIA Y COMERCIO A NIVEL  NACIONAL</t>
  </si>
  <si>
    <t>2017011000431</t>
  </si>
  <si>
    <t>IMPLANTACIÓN FONDO DE SOLIDARIDAD PENSIONAL SUBCUENTA DE SUBSISTENCIA  NACIONAL</t>
  </si>
  <si>
    <t>Protección Social</t>
  </si>
  <si>
    <t>2018011000091</t>
  </si>
  <si>
    <t>FORTALECIMIENTO TECNOLÓGICO DEL MINISTERIO DEL TRABAJO A NIVEL  NACIONAL</t>
  </si>
  <si>
    <t>Fortalecimiento de la gestión y dirección del Sector Trabajo</t>
  </si>
  <si>
    <t>2018011000095</t>
  </si>
  <si>
    <t>FORTALECIMIENTO DE LOS MECANISMOS DE ANÁLISIS E IMPLEMENTACIÓN DE HERRAMIENTAS PARA APOYAR EL DISEÑO Y MONITOREO DE LA POLÍTICA DE MERCADO DE TRABAJO A NIVEL NACIONAL, REGIONAL Y LOCAL  NACIONAL</t>
  </si>
  <si>
    <t>2018011000076</t>
  </si>
  <si>
    <t>FORTALECIMIENTO DE LA GESTIÓN  JURÍDICA DEL MINISTERIO DEL TRABAJO A NIVEL NACIONAL  NACIONAL</t>
  </si>
  <si>
    <t>2018011000456</t>
  </si>
  <si>
    <t>DESARROLLO DE LA RUTA DE EMPLEO Y AUTOEMPLEO A SUJETOS DE REPARACIÒN COLECTIVA A NIVEL NACIONAL   NACIONAL</t>
  </si>
  <si>
    <t>2018011000438</t>
  </si>
  <si>
    <t>APOYO A LAS INICIATIVAS DE EMPRENDIMIENTO Y EMPRESARISMO FORMAL DE LAS VÍCTIMAS DEL CONFLICTO ARMADO  NACIONAL</t>
  </si>
  <si>
    <t>2018011000612</t>
  </si>
  <si>
    <t>MEJORAMIENTO Y SOSTENIBILIDAD DEL SISTEMA DE GESTIÓN PARA EL FORTALECIMIENTO ESTRATÉGICO DE LA ENTIDAD Y SU DESEMPEÑO INSTITUCIONAL.  NACIONAL</t>
  </si>
  <si>
    <t>2018011000683</t>
  </si>
  <si>
    <t>FORTALECIMIENTO DE LA GESTIÓN INTEGRAL, ADMINISTRATIVA  E INSTITUCIONAL DEL MINISTERIO DEL TRABAJO A NIVEL  NACIONAL</t>
  </si>
  <si>
    <t>2018011000109</t>
  </si>
  <si>
    <t>FORTALECIMIENTO DE LA POLÍTICA DE FORMACIÓN PARA EL TRABAJO, ASEGURAMIENTO DE LA CALIDAD Y MOVILIDAD LABORAL DE LOS TRABAJADORES  NACIONAL</t>
  </si>
  <si>
    <t>2018011000103</t>
  </si>
  <si>
    <t>DIVULGACIÓN DE LOS DERECHOS FUNDAMENTALES DEL TRABAJO EN LA APLICACIÓN DEL TRABAJO DECENTE EN EL TERRITORIO A NIVEL  NACIONAL</t>
  </si>
  <si>
    <t>2018011000148</t>
  </si>
  <si>
    <t>INCREMENTO DE LA EFECTIVIDAD DE LA INSPECCIÓN, VIGILANCIA Y CONTROL EJERCIDA POR EL MINISTERIO DE TRABAJO A NIVEL NACIONAL    NACIONAL</t>
  </si>
  <si>
    <t>2017011000432</t>
  </si>
  <si>
    <t>IMPLEMENTACIÓN FONDO DE SOLIDARIDAD PENSIONAL SUBCUENTA DE SOLIDARIDAD  NACIONAL</t>
  </si>
  <si>
    <t>2018011000101</t>
  </si>
  <si>
    <t>FORTALECIMIENTO DEL DIÁLOGO SOCIAL Y LA CONCERTACIÓN A NIVEL  NACIONAL</t>
  </si>
  <si>
    <t>2018011000096</t>
  </si>
  <si>
    <t>FORTALECIMIENTO A LA POLÍTICA DE FORMALIZACIÓN LABORAL, GENERACIÓN DE INGRESOS Y ECONOMÍA SOLIDARIA EN EL TERRITORIO NACIONAL  NACIONAL</t>
  </si>
  <si>
    <t>2018011000089</t>
  </si>
  <si>
    <t>FORTALECIMIENTO DEL DESARROLLO DE LAS POLÍTICAS DE EMPLEO EN EL MARCO DEL TRABAJO DECENTE EN EL TERRITORIO   NACIONAL</t>
  </si>
  <si>
    <t>2018011000605</t>
  </si>
  <si>
    <t>FORTALECIMIENTO DE COOPERACIÓN Y LAS RELACIONES INTERNACIONALES DEL MINISTERIO DEL TRABAJO NACIONAL</t>
  </si>
  <si>
    <t>2018011000397</t>
  </si>
  <si>
    <t>IMPLEMENTACIÓN DE ESTRATEGIAS DE FORMACIÓN PARA EL TRABAJO Y EMPLEABILIDAD A VÍCTIMAS DEL CONFLICTO ARMADO,  NACIONAL</t>
  </si>
  <si>
    <t>2018011000500</t>
  </si>
  <si>
    <t>IMPLEMENTACIÓN DEL ENFOQUE DE GÉNERO EN EL ÁMBITO LABORAL, A NIVEL  NACIONAL</t>
  </si>
  <si>
    <t>2018011000446</t>
  </si>
  <si>
    <t>MEJORAMIENTO DEL PROCESO DE INTERACCIÓN CON EL CIUDADANO EN LA SUPERINTENDENCIA DE SUBSIDIO FAMILIAR.  NACIONAL</t>
  </si>
  <si>
    <t>2017011000453</t>
  </si>
  <si>
    <t>FORTALECIMIENTO ESTRATÉGICO DEL TALENTO HUMANO PARA LA GESTIÓN ORGANIZACIONAL DE LA SUPERINTENDENCIA DEL SUBSIDIO FAMILIAR.  BOGOTÁ</t>
  </si>
  <si>
    <t>2017011000448</t>
  </si>
  <si>
    <t>IMPLEMENTACIÓN DEL SISTEMA INTEGRADO DE GESTIÓN DOCUMENTAL DE LA SUPERINTENDENCIA DEL SUBSIDIO FAMILIAR  BOGOTÁ</t>
  </si>
  <si>
    <t>2017011000450</t>
  </si>
  <si>
    <t>FORTALECIMIENTO DE LA CAPACIDAD INSTITUCIONAL PARA MEJORAR LA INSPECCIÓN, VIGILANCIA Y CONTROL DE LA SUPERINTENDENCIA DEL SUBSIDIO FAMILIAR.  NACIONAL</t>
  </si>
  <si>
    <t>2018011000441</t>
  </si>
  <si>
    <t>ESTUDIOS PARA LA GESTIÓN DEL CONOCIMIENTO DEL SISTEMA DEL SUBSIDIO FAMILIAR.  NACIONAL</t>
  </si>
  <si>
    <t>2018011000494</t>
  </si>
  <si>
    <t>APOYO A INICIATIVAS EMPRESARIALES FONDO EMPRENDER (FE) A NIVEL   NACIONAL</t>
  </si>
  <si>
    <t>2018011000591</t>
  </si>
  <si>
    <t>FORTALECIMIENTO DE LA GESTIÓN DE LA TECNOLOGÍA DE LA INFORMACIÓN Y LAS COMUNICACIONES (TICS) DE LA SUPERINTENDENCIA DEL SUBSIDIO FAMILIAR,  BAJO EL MARCO DE REFERENCIA DE ARQUITECTURA EMPRESARIAL (MRAE).  NACIONAL</t>
  </si>
  <si>
    <t>2018011000636</t>
  </si>
  <si>
    <t>CONSOLIDACIÓN DEL SISTEMA NACIONAL DE FORMACIÓN PARA EL TRABAJO  NACIONAL</t>
  </si>
  <si>
    <t>2018011000769</t>
  </si>
  <si>
    <t>ADMINISTRACIÓN E INTERMEDIACIÓN LABORAL   NACIONAL</t>
  </si>
  <si>
    <t>2018011000804</t>
  </si>
  <si>
    <t>SERVICIO DE ORIENTACIÓN OCUPACIONAL, FORMACIÓN Y EMPRENDIMIENTO PARA POBLACIÓN DESPLAZADA POR LA VIOLENCIA A NIVEL  NACIONAL</t>
  </si>
  <si>
    <t>2018011000473</t>
  </si>
  <si>
    <t>SERVICIO DE FORMACIÓN PARA EL EMPRENDIMIENTO, FOMENTO DEL EMPRENDIMIENTO Y FORTALECIMIENTO EMPRESARIAL A NIVEL  NACIONAL</t>
  </si>
  <si>
    <t>2017011000408</t>
  </si>
  <si>
    <t>FORTALECIMIENTO DE LA INFRAESTRUCTURA Y LA CAPACIDAD INSTITUCIONAL DEL SENA A NIVEL  NACIONAL</t>
  </si>
  <si>
    <t>2018011000987</t>
  </si>
  <si>
    <t>ADMINISTRACIÓN DE RECURSOS PARA EL PAGO DE BENEFICIOS DEL FONDO NACIONAL DE VIVIENDA, CESANTIAS Y PENSIONES DE LOS SERVIDORES Y EXSERVIDORES DEL SENA A NIVEL  NACIONAL</t>
  </si>
  <si>
    <t>2017011000378</t>
  </si>
  <si>
    <t>DESARROLLO DE EMPRENDIMIENTOS SOLIDARIOS A TRAVÉS DE NEGOCIOS INCLUSIVOS A NIVEL  NACIONAL</t>
  </si>
  <si>
    <t>2018011000773</t>
  </si>
  <si>
    <t>DESARROLLO DE EMPRENDIMIENTOS SOLIDARIOS EN POBLACIÓN REINCORPORADA O REINSERTADA A NIVEL  NACIONAL</t>
  </si>
  <si>
    <t>2017011000446</t>
  </si>
  <si>
    <t>IMPLEMENTACIÓN DE UN SISTEMA INTEGRAL DE GESTIÓN DOCUMENTAL PARA LA UNIDAD ADMINISTRATIVA ESPECIAL DE ORGANIZACIONES SOLIDARIAS A NIVEL  NACIONAL</t>
  </si>
  <si>
    <t>2017011000447</t>
  </si>
  <si>
    <t>FORTALECIMIENTO DE LA INFRAESTRUCTURA PARA EL FUNCIONAMIENTO DE LA ENTIDAD A NIVEL   NACIONAL</t>
  </si>
  <si>
    <t>2018011000126</t>
  </si>
  <si>
    <t>DESARROLLO SOCIO-EMPRESARIAL DE LAS ORGANIZACIONES SOLIDARIAS A NIVEL   NACIONAL</t>
  </si>
  <si>
    <t>2018011000184</t>
  </si>
  <si>
    <t>FORTALECIMIENTO DE LA RED DE PRESTADORES EN ATENCIÓN A VÍCTIMAS A TRAVÉS DEL SPE  NACIONAL</t>
  </si>
  <si>
    <t>2018011000185</t>
  </si>
  <si>
    <t>FORTALECIMIENTO DE LA OFERTA DE SERVICIOS DE LA UNIDAD DEL SERVICIO PÚBLICO DE EMPLEO  NACIONAL</t>
  </si>
  <si>
    <t>2018011000633</t>
  </si>
  <si>
    <t>FORTALECIMIENTO DE LA COMUNICACIÓN Y LOS CANALES DE ATENCION AL CIUDADANO EN EL MINISTERIO DEL INTERIOR A NIVEL  NACIONAL</t>
  </si>
  <si>
    <t>Fortalecimiento de la gestión y dirección del Sector Interior</t>
  </si>
  <si>
    <t>2018011000452</t>
  </si>
  <si>
    <t>MEJORAMIENTO DE LA INFRAESTRUCTURA TECNOLÓGICA E INTEGRACIÓN DE LOS SISTEMAS DE INFORMACIÓN DEL MINISTERIO DEL INTERIOR  BOGOTÁ</t>
  </si>
  <si>
    <t>2018011000417</t>
  </si>
  <si>
    <t>FORTALECIMIENTO A LA IMPLEMENTACIÓN DE LA GESTIÓN PREVENTIVA DEL RIESGO DE VIOLACIONES A LOS DERECHOS HUMANOS EN EL TERRITORIO  NACIONAL</t>
  </si>
  <si>
    <t>Fortalecimiento institucional a los procesos organizativos de concertación; garantía, prevención y respeto de los derechos humanos como fundamentos para la paz</t>
  </si>
  <si>
    <t>2018011000378</t>
  </si>
  <si>
    <t>FORTALECIMIENTO A LA GESTIÓN DE LOS CEMENTERIOS COMO RESTITUCIÓN DE DERECHOS DE VÍCTIMAS DE DESAPARICIÓN A NIVEL  NACIONAL</t>
  </si>
  <si>
    <t>2018011000331</t>
  </si>
  <si>
    <t>FORTALECIMIENTO DE LOS SISTEMAS INTEGRADOS DE EMERGENCIA Y SEGURIDAD SIES A NIVEL  NACIONAL</t>
  </si>
  <si>
    <t>2018011000332</t>
  </si>
  <si>
    <t>FORTALECIMIENTO INSTITUCIONAL PARA LA IMPLEMENTACIÓN DE LA POLÍTICA PÚBLICA DE VÍCTIMAS A NIVEL  NACIONAL</t>
  </si>
  <si>
    <t>2018011000535</t>
  </si>
  <si>
    <t>FORTALECIMIENTO DE LA GESTIÓN TERRITORIAL EN LA GARANTÍA, PROMOCIÓN Y GOCE DE LOS DERECHOS HUMANOS  A NIVEL  NACIONAL</t>
  </si>
  <si>
    <t>2018011000590</t>
  </si>
  <si>
    <t>CARACTERIZACIÓN DEL SECTOR RELIGIOSO EN EL MARCO DE LA POLÍTICA PÚBLICA DE LIBERTAD RELIGIOSA Y DE CULTOS  NACIONAL</t>
  </si>
  <si>
    <t>Participación Ciudadana, Política y diversidad de creencias</t>
  </si>
  <si>
    <t>2018011000330</t>
  </si>
  <si>
    <t>FORTALECIMIENTO DE LA CAPACIDAD ORGANIZATIVA DE LOS PUEBLOS INDÍGENAS EN EL TERRITORIO  NACIONAL</t>
  </si>
  <si>
    <t>2018011000343</t>
  </si>
  <si>
    <t>FORTALECIMIENTO DE LAS CAPACIDADES INSTITUCIONALES EN MATERIA DE SEGURIDAD, CONVIVENCIA CIUDADANA Y ORDEN PÚBLICO A NIVEL  NACIONAL</t>
  </si>
  <si>
    <t>2018011000410</t>
  </si>
  <si>
    <t>FORTALECIMIENTO INSTITUCIONAL EN DESCENTRALIZACIÓN Y ORDENAMIENTO TERRITORIAL A NIVEL  NACIONAL</t>
  </si>
  <si>
    <t>2018011000367</t>
  </si>
  <si>
    <t>FORTALECIMIENTO DE MEDIDAS DE PREVENCIÓN Y PROTECCIÓN DE LOS DERECHOS HUMANOS DE LOS PUEBLOS INDÍGENAS A NIVEL  NACIONAL</t>
  </si>
  <si>
    <t>2018011000463</t>
  </si>
  <si>
    <t>FORTALECIMIENTO DE LAS ENTIDADES TERRITORIALES EN EL MANEJO DE VIOLENCIA CONTRA LA MUJER A NIVEL  NACIONAL</t>
  </si>
  <si>
    <t>2018011000638</t>
  </si>
  <si>
    <t>FORTALECIMIENTO DEL SISTEMA INTEGRADO DE GESTIÓN DEL MINISTERIO DEL INTERIOR EN  BOGOTÁ</t>
  </si>
  <si>
    <t>2018011000298</t>
  </si>
  <si>
    <t>MEJORAMIENTO EN LA IMPLEMENTACIÓN DE POLÍTICAS PUBLICAS EN MATERIA DE TRATA DE PERSONAS A NIVEL  NACIONAL</t>
  </si>
  <si>
    <t>2018011000531</t>
  </si>
  <si>
    <t>FORTALECIMIENTO Y DIVULGACIÓN DE LAS HERRAMIENTAS QUE FAVORECEN EL FUNCIONAMIENTO DEL SISTEMA DE DERECHO DE AUTOR Y CONEXOS  NACIONAL</t>
  </si>
  <si>
    <t>Gestión del riesgo de desastres naturales y antrópicos en la zona de influencia del Volcán Nevado del Huila</t>
  </si>
  <si>
    <t>2018011001093</t>
  </si>
  <si>
    <t>CONSOLIDACIÓN DE LAS ACCIONES PARA LA GESTIÓN SOCIAL DEL RIESGO POR FLUJO DE LODO (AVALANCHA) EN LOS DEPARTAMENTOS DEL   CAUCA, HUILA</t>
  </si>
  <si>
    <t>Protección de personas, grupos y comunidades en riesgo extraordinario y extremo Unidad Nacional de Protección (UNP)</t>
  </si>
  <si>
    <t>2018011000806</t>
  </si>
  <si>
    <t>FORTALECIMIENTO DE LA CAPACIDAD DE GESTIÓN INSTITUCIONAL DE LA CNSC-COMISIÓN   NACIONAL</t>
  </si>
  <si>
    <t>2018011000599</t>
  </si>
  <si>
    <t>FORTALECIMIENTO DE LOS CUERPOS DE BOMBEROS DE COLOMBIA -  NACIONAL</t>
  </si>
  <si>
    <t>Fortalecimiento institucional y operativo de los Bomberos de Colombia</t>
  </si>
  <si>
    <t>2018011000786</t>
  </si>
  <si>
    <t>ADMINISTRACIÓN CONTROL Y VIGILANCIA DE LA CARRERA ADMINISTRATIVA  NACIONAL</t>
  </si>
  <si>
    <t>2017011000252</t>
  </si>
  <si>
    <t>APOYO AL PROCESO DE TRANSFORMACIÓN DIGITAL PARA LA GESTIÓN Y PRESTACIÓN DE SERVICIOS DE TI EN EL SECTOR CTI Y A NIVEL  NACIONAL</t>
  </si>
  <si>
    <t>Consolidación de una institucionalidad habilitante para la Ciencia Tecnología e Innovación (CTI)</t>
  </si>
  <si>
    <t>APOYO  A LA SOFISTICACIÓN Y DIVERSIFICACIÓN DE SECTORES PRODUCTIVOS A TRAVÉS DE LA I+D+I   NACIONAL</t>
  </si>
  <si>
    <t>2017011000170</t>
  </si>
  <si>
    <t>SANEAMIENTO DE VERTIMIENTOS EN CUENCAS PRIORIZADAS DEL TERRITORIO  NACIONAL</t>
  </si>
  <si>
    <t>Fortalecimiento de la gestión y dirección del Sector Vivienda, Ciudad y Territorio</t>
  </si>
  <si>
    <t>2018011001130</t>
  </si>
  <si>
    <t>APOYO FINANCIERO PARA EL FORTALECIMIENTO DE LA PRESTACIÓN DEL SERVICIO DE ACUEDUCTO EN LOS MUNICIPIOS DE CÚCUTA, LOS PATIOS Y VILLA DEL ROSARIO  NORTE DE SANTANDER</t>
  </si>
  <si>
    <t>2018011001131</t>
  </si>
  <si>
    <t>APOYO FINANCIERO AL PLAN DE INVERSIONES EN INFRAESTRUCTURA PARA FORTALECER LA PRESTACIÓN DE LOS SERVICIOS DE ACUEDUCTO Y ALCANTARILLADO EN EL MUNICIPIO DE SANTIAGO DE  CALI</t>
  </si>
  <si>
    <t>2018011000387</t>
  </si>
  <si>
    <t>FORTALECIMIENTO PARA EL DESARROLLO DE INFRAESTRUCTURA SOCIAL Y HÁBITAT PARA LA INCLUSIÓN SOCIAL A NIVEL NACIONAL - FIP  NACIONAL</t>
  </si>
  <si>
    <t>2018011000555</t>
  </si>
  <si>
    <t>DESARROLLO E IMPLEMENTACIÓN DE LA ESTRATEGIA SOCIAL DEL MUSEO DE MEMORIA HISTÓRICA A NIVEL  NACIONAL</t>
  </si>
  <si>
    <t>Atención, asistencia y reparación integral a las víctimas</t>
  </si>
  <si>
    <t>2018011000490</t>
  </si>
  <si>
    <t>DIVULGACIÓN DE ACCIONES DE MEMORIA HISTÓRICA A NIVEL   NACIONAL</t>
  </si>
  <si>
    <t>2018011000486</t>
  </si>
  <si>
    <t>INCREMENTO DE LA CAPACIDAD PARA REALIZAR ACCIONES DE MEMORIA HISTÓRICA EN LOS TERRITORIOS A NIVEL   NACIONAL</t>
  </si>
  <si>
    <t>2018011000487</t>
  </si>
  <si>
    <t>IMPLEMENTACIÓN DE LAS ACCIONES DE MEMORIA HISTÓRICA Y ARCHIVO DE DERECHOS HUMANOS A NIVEL  NACIONAL</t>
  </si>
  <si>
    <t>2018011000488</t>
  </si>
  <si>
    <t>APLICACIÓN DEL MECANISMO NO JUDICIAL DE CONTRIBUCIÓN A LA VERDAD Y LA MEMORIA HISTÓRICA A NIVEL  NACIONAL</t>
  </si>
  <si>
    <t>2018011000657</t>
  </si>
  <si>
    <t>DESARROLLO  DE ACCIONES ENCAMINADAS A FACILITAR EL ACCESO A LA INFORMACIÓN PRODUCIDA POR EL CENTRO NACIONAL DE MEMORIA HISTÓRICA A NIVEL  NACIONAL</t>
  </si>
  <si>
    <t xml:space="preserve">Fortalecimiento de la gestión y dirección del Sector Inclusión Social y Reconciliación </t>
  </si>
  <si>
    <t>2018011001091</t>
  </si>
  <si>
    <t>IMPLEMENTACIÓN DEL SISTEMA INTEGRAL DE VERDAD JUSTICIA REPARACIÓN Y GARANTÍAS DE NO REPETICIÓN EN EL COMPONENTE DE JUSTICIA TRANSICIONAL Y RESTAURATIVA CON ENFOQUES DE GÉNERO Y DIFERENCIALES  NACIONAL</t>
  </si>
  <si>
    <t>4401</t>
  </si>
  <si>
    <t>Jurisdicción Especial para la Paz</t>
  </si>
  <si>
    <t>2018011000870</t>
  </si>
  <si>
    <t>DESARROLLO E IMPLEMENTACIÓN DE HERRAMIENTAS DE TECNOLOGÍA E INFORMACIÓN EN LA JURISDICCIÓN ESPECIAL PARA LA PAZ  NACIONAL</t>
  </si>
  <si>
    <t>4499</t>
  </si>
  <si>
    <t>Fortalecimiento de la gestión y dirección del Sector Sistema Integral de Verdad, Justicia, Reparación y No Repetición</t>
  </si>
  <si>
    <t>440300</t>
  </si>
  <si>
    <t>2018011000907</t>
  </si>
  <si>
    <t>IMPLEMENTACIÓN DE PROCESOS HUMANITARIOS Y EXTRAJUDICIALES DE BÚSQUEDA DE PERSONAS DADAS POR DESAPARECIDAS EN RAZÓN Y EN CONTEXTO DEL CONFLICTO ARMADO COLOMBIANO  NACIONAL</t>
  </si>
  <si>
    <t>4403</t>
  </si>
  <si>
    <t>Búsqueda humanitaria de personas dadas por desaparecidas en el contexto y en razón del conflicto armado en Colombia</t>
  </si>
  <si>
    <t>2018011000898</t>
  </si>
  <si>
    <t>FORTALECIMIENTO DE LA UNIDAD DE BUSQUEDA DE PERSONAS DADAS POR DESAPARECIDAS  NACIONAL</t>
  </si>
  <si>
    <t>2018011001150</t>
  </si>
  <si>
    <t>IMPLEMENTACIÓN DEL PROGRAMA DE COBERTURA CONDICIONADA PARA CRÉDITOS DE VIVIENDA SEGUNDA GENERACIÓN  NACIONAL</t>
  </si>
  <si>
    <t>2018011001151</t>
  </si>
  <si>
    <t>SUBSIDIO FAMILIAR DE VIVIENDA  NACIONAL</t>
  </si>
  <si>
    <t>2018011000647</t>
  </si>
  <si>
    <t>IMPLEMENTACIÓN DE HERRAMIENTAS PARA LA INCLUSIÓN PRODUCTIVA DE LA POBLACIÓN EN SITUACIÓN DE POBREZA EXTREMA, VULNERABILIDAD Y VICTIMAS DEL DESPLAZAMIENTO FORZADO POR LA VIOLENCIA FIP A NIVEL  NACIONAL</t>
  </si>
  <si>
    <t>2018011000649</t>
  </si>
  <si>
    <t>IMPLEMENTACIÓN DE INTERVENCIÓN INTEGRAL APD CON ENFOQUE DIFERENCIAL ÉTNICO PARA INDIGENAS Y AFROS A NIVEL  NACIONAL</t>
  </si>
  <si>
    <t>2018011000621</t>
  </si>
  <si>
    <t>IMPLEMENTACIÓN DE UN ESQUEMA ESPECIAL DE ACOMPAÑAMIENTO FAMILIAR DIRIGIDO A LA POBLACIÓN VICTIMA DE DESPLAZAMIENTO FORZADO RETORNADA O REUBICADA EN ZONAS RURALES, A NIVEL  NACIONAL</t>
  </si>
  <si>
    <t>2018011000766</t>
  </si>
  <si>
    <t>FORTALECIMIENTO A ENTIDADES TERRITORIALES EN POLITICA DE SEGURIDAD ALIMENTARIA  NACIONAL</t>
  </si>
  <si>
    <t>2018011000548</t>
  </si>
  <si>
    <t>IMPLEMENTACIÓN DE UNIDADES PRODUCTIVAS DE AUTOCONSUMO PARA POBLACIÓN POBRE Y VULNERABLE   NACIONAL</t>
  </si>
  <si>
    <t>2018011000582</t>
  </si>
  <si>
    <t>IMPLEMENTACIÓN Y AMPLIACIÓN DE LAS TECNOLOGÍAS DE INFORMACIÓN Y COMUNICACIONES EN DPS A NIVEL  NACIONAL</t>
  </si>
  <si>
    <t>2018011000368</t>
  </si>
  <si>
    <t>IMPLEMENTACIÓN DE TRANSFERENCIAS MONETARIAS CONDICIONADAS PARA POBLACIÓN VULNERABLE A NIVEL NACIONAL - FIP  NACIONAL</t>
  </si>
  <si>
    <t>2018011000425</t>
  </si>
  <si>
    <t>IMPLEMENTACIÓN DEL PLAN ESTRATÉGICO DE TECNOLOGÍA DE INFORMACIÓN PARA ASISTENCIA, ATENCIÓN Y REPARACIÓN INTEGRAL A LAS VÍCTIMAS A NIVEL  NACIONAL</t>
  </si>
  <si>
    <t>2018011000429</t>
  </si>
  <si>
    <t>SERVICIO DE REGISTRO ÚNICO DE VÍCTIMAS CARACTERIZADAS  NACIONAL</t>
  </si>
  <si>
    <t>2018011000299</t>
  </si>
  <si>
    <t>MEJORAMIENTO DE LOS CANALES DE ATENCIÓN Y ORIENTACIÓN PARA LAS VÍCTIMAS DEL CONFLICTO ARMADO  NACIONAL</t>
  </si>
  <si>
    <t>2018011000856</t>
  </si>
  <si>
    <t>FORTALECIMIENTO DE LA GESTIÓN INSTITUCIONAL Y ORGANIZACIONAL DE LA UNIDAD PARA LA ATENCIÓN Y REPARACIÓN INTEGRAL A LAS VÍCTIMAS  NACIONAL</t>
  </si>
  <si>
    <t>2018011000924</t>
  </si>
  <si>
    <t>CONFORMACIÓN EXPEDIENTE ÚNICO VIRTUAL DE VÍCTIMAS  NACIONAL</t>
  </si>
  <si>
    <t>2018011000905</t>
  </si>
  <si>
    <t>IMPLEMENTACIÓN DE PROCESOS DE RETORNO O REUBICACIÓN DE VÍCTIMAS DE DESPLAZAMIENTO FORZADO, EN EL MARCO DE LA REPARACIÓN INTEGRAL A NIVEL  NACIONAL</t>
  </si>
  <si>
    <t>2018011000833</t>
  </si>
  <si>
    <t>ADECUACIÓN DOTACIÓN Y PUESTA EN FUNCIONAMIENTO DE LAS SEDES DE LA JURISDICCIÓN ESPECIAL PARA LA PAZ  NACIONAL</t>
  </si>
  <si>
    <t>2018011000954</t>
  </si>
  <si>
    <t>DIFUSIÓN ESTRUCTURA, FUNCIONES Y LOGROS DE LA JEP  NACIONAL</t>
  </si>
  <si>
    <t>2018011001175</t>
  </si>
  <si>
    <t>MEJORAMIENTO DE LA CAPACIDAD DE GESTION INSTITUCIONAL DE LA JEP BOGOTA</t>
  </si>
  <si>
    <t>440200</t>
  </si>
  <si>
    <t>COMISION PARA EL ESCLARECIMIENTO DE LA VERDAD, LA CONVIVENCIA Y LA NO REPETICION</t>
  </si>
  <si>
    <t>2018011001092</t>
  </si>
  <si>
    <t>DESARROLLO DE LAS ACCIONES DE ESCLARECIMIENTO DE LO OCURRIDO EN EL MARCO DEL CONFLICTO ARMADO INTERNO A NIVEL   NACIONAL</t>
  </si>
  <si>
    <t>4402</t>
  </si>
  <si>
    <t>Esclarecimiento de la verdad, la convivencia y la no repetición</t>
  </si>
  <si>
    <t>2018011001087</t>
  </si>
  <si>
    <t>AMPLIACIÓN DEL CONOCIMIENTO DE LA SOCIEDAD SOBRE LO OCURRIDO EN EL CONFLICTO ARMADO INTERNO Y EL ENTORNO INSTITUCIONAL DERIVADO DE LOS ACUERDOS DE PAZ A NIVEL  NACIONAL</t>
  </si>
  <si>
    <t>2018011001088</t>
  </si>
  <si>
    <t>ADECUACIÓN DE ESPACIOS FÍSICOS PARA EL ESCLARECIMIENTO, RECONOCIMIENTO Y DIGNIFICACIÓN DE LAS VÍCTIMAS DEL CONFLICTO ARMADO INTERNO A NIVEL  NACIONAL</t>
  </si>
  <si>
    <t>2018011001084</t>
  </si>
  <si>
    <t>FORTALECIMIENTO DEL RECONOCIMIENTO SOCIAL DEL CONFLICTO Y LAS CONDICIONES DE CONVIVENCIA PACÍFICA EN LOS TERRITORIOS A NIVEL   NACIONAL</t>
  </si>
  <si>
    <t>2018011001068</t>
  </si>
  <si>
    <t>2018011000412</t>
  </si>
  <si>
    <t>FORTALECIMIENTO DE MEDIOS E INFRAESTRUCTURA DE LA AVIACIÓN NAVAL A NIVEL  NACIONAL</t>
  </si>
  <si>
    <t>2018011000372</t>
  </si>
  <si>
    <t>CONSOLIDACIÓN DEL COMPONENTE DE INFANTERIA DE MARINA A NIVEL  NACIONAL</t>
  </si>
  <si>
    <t>2018011000327</t>
  </si>
  <si>
    <t>FORTALECIMIENTO DE LOS MEDIOS NAVALES PARA LA PROTECCIÓN DE LA SOBERANIA  NACIONAL</t>
  </si>
  <si>
    <t>2018011000286</t>
  </si>
  <si>
    <t>FORTALECIMIENTO DE LA INTELIGENCIA NAVAL A NIVEL  NACIONAL</t>
  </si>
  <si>
    <t>2018011000322</t>
  </si>
  <si>
    <t>FORTALECIMIENTO DE LAS CAPACIDADES DE GUARDACOSTAS A NIVEL   NACIONAL</t>
  </si>
  <si>
    <t>2018011000334</t>
  </si>
  <si>
    <t>FORTALECIMIENTO DE LA INFRAESTRUCTURA PARA EL APOYO LOGÍSTICO EN LAS OPERACIONES MILITARES A NIVEL  NACIONAL</t>
  </si>
  <si>
    <t>2018011000288</t>
  </si>
  <si>
    <t>FORTALECIMIENTO DE LAS INSTALACIONES DE LAS ESCUELAS DE FORMACION DE LA ARMADA NACIONAL EN    CARTAGENA, BARRANQUILLA, COVEÑAS</t>
  </si>
  <si>
    <t>2018011000311</t>
  </si>
  <si>
    <t>FORTALECIMIENTO DE LAS REDES DE COMUNICACIONES A NIVEL  NACIONAL</t>
  </si>
  <si>
    <t>2018011000280</t>
  </si>
  <si>
    <t>ACTUALIZACIÓN DE LAS CAPACIDADES OFENSIVAS, DE VIGILANCIA Y SISTEMAS ELECTRÓNICOS PARA LAS UNIDADES DE LA ARMADA   NACIONAL</t>
  </si>
  <si>
    <t>2018011000294</t>
  </si>
  <si>
    <t>FORTALECIMIENTO DEL COMPONENTE DE FUERZAS ESPECIALES NAVALES A NIVEL  NACIONAL</t>
  </si>
  <si>
    <t>2018011000457</t>
  </si>
  <si>
    <t>AMPLIACIÓN Y MODERNIZACIÓN DE LOS SISTEMAS DE COMBUSTIBLE DE AVIACIÓN EN LAS UNIDADES FAC A NIVEL  NACIONAL</t>
  </si>
  <si>
    <t>2018011000503</t>
  </si>
  <si>
    <t>MEJORAMIENTO DE LA INVESTIGACIÓN, CIENCIA Y TECNOLOGÍA EN LA FUERZA AÉREA A NIVEL   NACIONAL</t>
  </si>
  <si>
    <t>2018011000504</t>
  </si>
  <si>
    <t>FORTALECIMIENTO INSTITUCIONAL EN LA GESTIÓN ADMINISTRATIVA Y DE APOYO DEL INVIMA A NIVEL  NACIONAL</t>
  </si>
  <si>
    <t>2018011000550</t>
  </si>
  <si>
    <t>FORTALECIMIENTO   DE LA INSPECCIÓN  VIGILANCIA Y CONTROL DE LOS PRODUCTOS COMPETENCIA DEL INVIMA A NIVEL   NACIONAL</t>
  </si>
  <si>
    <t>2017011000467</t>
  </si>
  <si>
    <t>FORTALECIMIENTO DE LA ARQUITECTURA TECNOLÓGICA Y LOS PROCESOS ASOCIADOS A LA GESTIÓN DE LAS TECNOLOGÍAS DE LA INFORMACIÓN Y COMUNICACIONES  NACIONAL</t>
  </si>
  <si>
    <t>2018011001043</t>
  </si>
  <si>
    <t>FORTALECIMIENTO INVENTARIO DOCUMENTAL DEL FONDO DE PREVISIÓN SOCIAL DEL CONGRESO DE LA REPUBLICA  BOGOTÁ</t>
  </si>
  <si>
    <t>191401</t>
  </si>
  <si>
    <t xml:space="preserve">FONDO PASIVO SOCIAL DE FERROCARRILES NACIONALES DE COLOMBIA - SALUD </t>
  </si>
  <si>
    <t>2018011000373</t>
  </si>
  <si>
    <t>FORTALECIMIENTO DE LA GESTIÓN ADMINISTRATIVA, TECNOLÓGICA Y OPERATIVA DEL FONDO DE PASIVO SOCIAL DE FERROCARRILES NACIONALES DE COLOMBIA  NACIONAL</t>
  </si>
  <si>
    <t>2018011000403</t>
  </si>
  <si>
    <t>FORTALECIMIENTO DE LA SINERGIA INSTITUCIONAL DEL SECTOR MINERO ENERGÉTICO EN LOS ESCENARIOS ESTRATÉGICOS INTERNACIONALES DESDE EL NIVEL  NACIONAL</t>
  </si>
  <si>
    <t>2018011000680</t>
  </si>
  <si>
    <t>DISTRIBUCIÓN DE SUBSIDIOS PARA USUARIOS UBICADOS EN ZONAS ESPECIALES DEL SISTEMA INTERCONECTADO  NACIONAL</t>
  </si>
  <si>
    <t>2018011000840</t>
  </si>
  <si>
    <t>IMPLEMENTACIÓN DEL LITIGIO DE ALTO IMPACTO EN EL MINISTERIO DE MINAS Y ENERGÍA...  NACIONAL</t>
  </si>
  <si>
    <t>2018011000261</t>
  </si>
  <si>
    <t>FORTALECIMIENTO DE LA TRANSPARENCIA EN LA CADENA DE VALOR DEL SECTOR EXTRACTIVO EN COLOMBIA (INICIATIVA EITI)  NACIONAL</t>
  </si>
  <si>
    <t>2018011000082</t>
  </si>
  <si>
    <t>GENERACIÓN DE CONDICIONES FAVORABLES PARA  REGULARIZAR  LA ACTIVIDAD MINERA DE PEQUEÑA ESCALA  NACIONAL</t>
  </si>
  <si>
    <t>2018011001045</t>
  </si>
  <si>
    <t>MEJORAMIENTO DE LA CALIDAD Y CONFIABILIDAD DEL SERVICIO DE ENERGÍA ELÉCTRICA EN LOS BARRIOS SUBNORMALES UBICADOS EN LOS MUNICIPIOS DEL SISTEMA INTERCONECTADO A NIVEL  NACIONAL</t>
  </si>
  <si>
    <t>2018011001054</t>
  </si>
  <si>
    <t>2018011001077</t>
  </si>
  <si>
    <t>INCREMENTO DE LA EFICIENCIA EN EL CONSUMO, USO Y GENERACIÓN DE LA ENERGÍA A NIVEL  NACIONAL</t>
  </si>
  <si>
    <t>2018011001079</t>
  </si>
  <si>
    <t>ESTUDIOS SOBRE POLÍTICA Y REGULACIÓN ENERGETÍCA  NACIONAL</t>
  </si>
  <si>
    <t>2018011001094</t>
  </si>
  <si>
    <t>FORTALECIMIENTO DE LA CULTURA ORGANIZACIONAL DEL MINISTERIO DE MINAS Y ENERGÍA EN  BOGOTÁ</t>
  </si>
  <si>
    <t>2018011001069</t>
  </si>
  <si>
    <t>FORTALECIMIENTO DEL SECTOR MINERO ENERGÉTICO A NIVEL  NACIONAL</t>
  </si>
  <si>
    <t>2018011000254</t>
  </si>
  <si>
    <t>FORTALECIMIENTO EN LA GESTIÓN DE CONOCIMIENTO Y USO COMPARTIDO DE INFORMACIÓN EN TEMÁTICAS SOCIALES Y AMBIENTALES PARA EL SECTOR MINERO ENERGÉTICO Y ACTORES INTERESADOS EN EL ÁMBITO  NACIONAL</t>
  </si>
  <si>
    <t>2018011000256</t>
  </si>
  <si>
    <t>FORTALECIMIENTO DE LA GESTIÓN SECTORIAL HACIA LA INTEGRACIÓN DE LAS ACTIVIDADES DEL SECTOR MINERO ENERGÉTICO EN LA PLANIFICACIÓN AMBIENTAL Y TERRITORIAL PARA EL SECTOR MINERO ENERGÉTICO EN EL TERRITORIO  NACIONAL</t>
  </si>
  <si>
    <t>2018011000836</t>
  </si>
  <si>
    <t>APOYO A LAS ACCIONES DE CONTROL DE LA EXPLOTACIÓN ILÍCITA DE MINERALES EN EL TERRITORIO   NACIONAL</t>
  </si>
  <si>
    <t>2018011000767</t>
  </si>
  <si>
    <t>FORTALECIMIENTO GESTIÓN PREVENTIVA EN EL SECTOR MINERO.  NACIONAL</t>
  </si>
  <si>
    <t>2018011000684</t>
  </si>
  <si>
    <t>DISTRIBUCIÓN DE RECURSOS PARA PAGOS POR MENORES TARIFAS SECTOR ELÉCTRICO  NACIONAL</t>
  </si>
  <si>
    <t>2018011000687</t>
  </si>
  <si>
    <t>FORTALECIMIENTO DE LA PARTICIPACIÓN, TRANSPARENCIA Y COLABORACIÓN DE LOS CIUDADANOS Y PARTES INTERESADAS EN LA GESTIÓN DEL SECTOR MINERO ENERGÉTICO   NACIONAL</t>
  </si>
  <si>
    <t>2018011000350</t>
  </si>
  <si>
    <t>DESARROLLO DE LA GESTIÓN DE LA INFORMACIÓN EN ASUNTOS DEL SUBSECTOR HIDROCARBUROS.  NACIONAL</t>
  </si>
  <si>
    <t>2018011000560</t>
  </si>
  <si>
    <t>FORTALECIMIENTO DE LOS INSTRUMENTOS DE GESTIÓN DOCUMENTAL  NACIONAL</t>
  </si>
  <si>
    <t>2018011000351</t>
  </si>
  <si>
    <t>FORTALECIMIENTO DEL CONTROL A LA COMERCIALIZACIÓN DE COMBUSTIBLES EN LOS DEPARTAMENTOS CONSIDERADOS COMO ZONAS DE FRONTERA.  NACIONAL</t>
  </si>
  <si>
    <t>2018011000650</t>
  </si>
  <si>
    <t>DISTRIBUCIÓN DE RECURSOS A USUARIOS DE GAS COMBUSTIBLE POR RED DE ESTRATOS 1 Y 2.  NACIONAL</t>
  </si>
  <si>
    <t xml:space="preserve">Acceso al servicio público domiciliario de gas combustible  </t>
  </si>
  <si>
    <t>2018011000763</t>
  </si>
  <si>
    <t>DISTRIBUCIÓN DE RECURSOS AL CONSUMO EN CILINDROS Y PROYECTOS DE INFRAESTRUCTURA DE GLP  NACIONAL</t>
  </si>
  <si>
    <t>2018011000816</t>
  </si>
  <si>
    <t>2018011000795</t>
  </si>
  <si>
    <t>FORTALECIMIENTO DE LA DIVULGACIÓN DEL IMPACTO POSITIVO DE LAS POLÍTICAS Y LA GESTIÓN DE DESARROLLO DEL PAÍS DEL SECTOR MINERO ENERGÉTICO ANTE LA POBLACIÓN Y LOS PÚBLICOS DE INTERÉS  NACIONAL</t>
  </si>
  <si>
    <t>2018011001095</t>
  </si>
  <si>
    <t>FORTALECIMIENTO PARA LA REDUCCIÓN DE LA CONFLICTIVIDAD SOCIO AMBIENTAL FRENTE A LAS ACTIVIDADES DESARROLLADAS POR  EL SECTOR MINERO ENERGÉTICO EN EL TERRITORIO   NACIONAL</t>
  </si>
  <si>
    <t>2018011001096</t>
  </si>
  <si>
    <t>FORTALECIMIENTO PARA LA REDUCCIÓN DE EMISIONES DE GASES DE EFECTO INVERNADERO (GEI) QUE AFECTAN LAS ACTIVIDADES DEL SECTOR MINERO ENERGETICO EN EL ÁMBITO  NACIONAL</t>
  </si>
  <si>
    <t>2018011001047</t>
  </si>
  <si>
    <t>SUMINISTRO DEL SERVICIO DE ENERGÍA ELÉCTRICA EN LAS ZONAS NO INTERCONECTADAS – ZNI A NIVEL  NACIONAL</t>
  </si>
  <si>
    <t>2018011001048</t>
  </si>
  <si>
    <t>MEJORAMIENTO DEL SERVICIO DE ENERGIA ELECTRICA EN LAS ZONAS RURALES DEL TERRITORIO  NACIONAL</t>
  </si>
  <si>
    <t>2018011001035</t>
  </si>
  <si>
    <t>APOYO A LA FINANCIACIÓN DE PROYECTOS DIRIGIDOS AL DESARROLLO DE INFRAESTRUCTURA, Y CONEXIONES PARA EL USO DEL GAS NATURAL A NIVEL  NACIONAL</t>
  </si>
  <si>
    <t>2018011000880</t>
  </si>
  <si>
    <t>ASISTENCIA TÉCNICA PARA EL APOYO EN EL FORTALECIMIENTO DE POLÍTICA, LA IMPLEMENTACIÓN DE ESTRATEGIAS PARA SU DESARROLLO Y EL SEGUIMIENTO Y APOYO A LAS ESTRATEGIAS Y PROYECTOS, EN EL MARCO DE LA POLÍTICA NACIONAL DE TRANSPORTE URBANO  NACIONAL</t>
  </si>
  <si>
    <t>INCREMENTO DE LA DOTACIÓN DE TERMINALES DE CÓMPUTO Y CAPACITACIÓN DE DOCENTES EN SEDES EDUCATIVAS OFICIALES A NIVEL   NACIONAL</t>
  </si>
  <si>
    <t>RECUPERACIÓN DE EQUIPOS DE CÓMPUTO OBSOLETOS EXISTENTES EN LAS SEDES EDUCATIVAS OFICIALES A NIVEL  NACIONAL</t>
  </si>
  <si>
    <t>2018011000652</t>
  </si>
  <si>
    <t>ASISTENCIA TÉCNICA A LAS ENTIDADES TERRITORIALES POR PARTE DEL MINISTERIO DE TRANSPORTE PARA LA GESTIÓN DE LA INFRAESTRUCTURA REGIONAL INTERMODAL DE TRANSPORTE  NACIONAL</t>
  </si>
  <si>
    <t>2018011000689</t>
  </si>
  <si>
    <t>CONSTRUCCIÓN MEJORAMIENTO, REHABILITACIÓN Y MANTENIMIENTO DE LA RED VIAL - FONDO SUBSIDIO A LA SOBRETASA A LA GASOLINA. LEY 488 DE 1998  AMAZONAS, NORTE DE SANTANDER, CHOCÓ, GUAINÍA, GUAVIARE, VAUPÉS, VICHADA, SAN ANDRES Y PROVIDENCIA</t>
  </si>
  <si>
    <t>2018011000894</t>
  </si>
  <si>
    <t>AMPLIACIÓN DE LA ESTRATEGIA AMBIENTAL PARA EL SECTOR TRANSPORTE  NACIONAL</t>
  </si>
  <si>
    <t>2018011000892</t>
  </si>
  <si>
    <t>APOYO A LA IMPLEMENTACION DE LA POLÍTICA LOGISTICA  NACIONAL</t>
  </si>
  <si>
    <t>2018011000888</t>
  </si>
  <si>
    <t>FORTALECIMIENTO DE LA GESTIÓN INTERNA PARA LA ALINEACIÓN DE LA ESTRATEGIA DE TRANSFORMACIÓN DIGITAL CON LOS COMPONENTES MISIONALES Y CREAR UNA COMPETITIVIDAD ESTRATÉGICA EN EL MINISTERIO DE TRANSPORTE.  NACIONAL</t>
  </si>
  <si>
    <t>2018011000903</t>
  </si>
  <si>
    <t>CAPACITACIÓN A LOS FUNCIONARIOS DEL MINISTERIO DE TRANSPORTE EN LAS NECESIDADES DE FORMACIÓN PREVIAMENTE DIAGNOSTICADAS A NIVEL   NACIONAL</t>
  </si>
  <si>
    <t>2018011000904</t>
  </si>
  <si>
    <t>APOYO AL SECTOR TRANSPORTE EN LA DEFINICIÓN E IMPLEMENTACIÓN DE POLÍTICAS PÚBLICAS EN SISTEMAS INTELIGENTES DE TRANSPORTE (ITS) PARA LA INFRAESTRUCTURA, TRÁNSITO Y TRANSPORTE  NACIONAL</t>
  </si>
  <si>
    <t>2018011000863</t>
  </si>
  <si>
    <t>ESTUDIOS PARA LA GESTIÓN DE POLÍTICAS EN INFRAESTRUCTURA DE LOS MODOS DE TRANSPORTE  NACIONAL</t>
  </si>
  <si>
    <t>2018011000876</t>
  </si>
  <si>
    <t>FORTALECIMIENTO E IMPLEMENTACIÓN DE POLÍTICAS Y REGULACIONES TÉCNICAS PARA EL MODO DE TRANSPORTE FLUVIAL  NACIONAL</t>
  </si>
  <si>
    <t>2018011000877</t>
  </si>
  <si>
    <t>ADMINISTRACIÓN GERENCIAL DEL RUNT Y ORGANIZACIÓN PARA LA INVESTIGACIÓN Y DESARROLLO EN EL SECTOR TRÁNSITO Y TRANSPORTE A NIVEL  NACIONAL</t>
  </si>
  <si>
    <t>2018011000935</t>
  </si>
  <si>
    <t>IMPLEMENTACIÓN DEL PROGRAMA  DE PROMOCIÓN PARA LA RENOVACIÓN DEL PARQUE AUTOMOTOR DE CARGA  NACIONAL</t>
  </si>
  <si>
    <t>2018011000982</t>
  </si>
  <si>
    <t>CONTROL PARA EL TRÁNSITO Y TRANSPORTE TERRESTRE EN SUS DIFERENTES MODOS.  NACIONAL</t>
  </si>
  <si>
    <t>2018011000889</t>
  </si>
  <si>
    <t>INVESTIGACIÓN Y ESTUDIO PARA LA DETERMINACIÓN  DE ESTRUCTURAS TARIFARIAS EN LOS MODOS  DE TRANSPORTE Y SERVICIOS CONEXOS  NACIONAL</t>
  </si>
  <si>
    <t>2018011000797</t>
  </si>
  <si>
    <t>IMPLEMENTACIÓN  DE UN SISTEMA DE RECOLECCIÓN DE DATOS PARA EL TRANSPORTE TERRESTRE AUTOMOTOR  NACIONAL</t>
  </si>
  <si>
    <t>2018011000063</t>
  </si>
  <si>
    <t>MEJORAMIENTO Y MANTENIMIENTO DEL CANAL NAVEGABLE EN EL RÍO MAGDALENA  NACIONAL</t>
  </si>
  <si>
    <t>2018011000861</t>
  </si>
  <si>
    <t>APOYO A LA GESTIÓN AMBIENTAL ASOCIADO A LA RECUPERACIÓN DE LA NAVEGABILIDAD EN EL MUNICIPIO DE  BARRANCABERMEJA</t>
  </si>
  <si>
    <t>2018011000862</t>
  </si>
  <si>
    <t>MANTENIMIENTO DEL CANAL NAVEGABLE DEL CANAL DEL DIQUE EN  BOLÍVAR, ATLÁNTICO</t>
  </si>
  <si>
    <t>2018011000034</t>
  </si>
  <si>
    <t>MEJORAMIENTO Y MANTENIMIENTO CARRETERA SANTA FE DE BOGOTÁ - CHIQUINQUIRÁ- BUCARAMANGA- SAN ALBERTO DE LA TRONCAL CENTRAL.   CUNDINAMARCA, BOYACÁ, SANTANDER, NORTE DE SANTANDER</t>
  </si>
  <si>
    <t>2018011000447</t>
  </si>
  <si>
    <t>CONSTRUCCIÓN , MEJORAMIENTO Y MANTENIMIENTO DE LA CARRETERA NEIVA - PLATANILLAL - BALSILLAS - SAN VICENTE. TRANSVERSAL NEIVA - SAN VICENTE.  HUILA, CAQUETÁ</t>
  </si>
  <si>
    <t>2018011000577</t>
  </si>
  <si>
    <t>CONSTRUCCIÓN , MEJORAMIENTO Y MANTENIMIENTO CARRETERA CALAMAR - SAN JOSÉ DEL GUAVIARE DE LOS ACCESOS A MITÚ. DEPARTAMENTO DEL  GUAVIARE</t>
  </si>
  <si>
    <t>2018011000477</t>
  </si>
  <si>
    <t>CONSTRUCCIÓN , MEJORAMIENTO Y MANTENIMIENTO DE LA CARRETERA PATICO - LA PLATA DE LOS CIRCUITOS ECOTURÍSTICOS  HUILA, CAUCA</t>
  </si>
  <si>
    <t>CONSTRUCCIÓN , MEJORAMIENTO Y MANTENIMIENTO DE LA VÍA PUERTO SALGAR - PUERTO ARAUJO - LA LIZAMA - SAN ALBERTO - SAN ROQUE DE LA TRONCAL DEL MAGDALENA.  CUNDINAMARCA, BOYACÁ, SANTANDER, NORTE DE SANTANDER, CESAR</t>
  </si>
  <si>
    <t>2018011000481</t>
  </si>
  <si>
    <t>CONSTRUCCIÓN , MEJORAMIENTO Y MANTENIMIENTO DE VÍAS ALTERNAS A LA TRONCAL DE OCCIDENTE.  NARIÑO, ANTIOQUIA, CAUCA, VALLE DEL CAUCA, RISARALDA</t>
  </si>
  <si>
    <t>2018011000493</t>
  </si>
  <si>
    <t>CONSTRUCCIÓN , MEJORAMIENTO Y MANTENIMIENTO DE LA CARRETERA CHAPARRAL - ORTEGA - GUAMO. ALTERNA BUGA - PUERTO INÍRIDA.  TOLIMA</t>
  </si>
  <si>
    <t>2018011000434</t>
  </si>
  <si>
    <t>CONSTRUCCIÓN , MEJORAMIENTO Y MANTENIMIENTO DE LA CARRETERA VILLAGARZÓN-LA MINA-SAN JUAN DE ARAMA-VILLAVICENCIO-TAME-SARAVENA-PUENTE INTERNACIONAL RÍO ARAUCA. TRONCAL VILLAGARZÓN-SARAVENA.   PUTUMAYO, CAQUETÁ, META, CASANARE</t>
  </si>
  <si>
    <t>2018011000453</t>
  </si>
  <si>
    <t>CONSTRUCCIÓN , MEJORAMIENTO Y MANTENIMIENTO DE LA CARRETERA GRANADA - SAN JOSÉ DEL GUAVIARE DE LA TRANSVERSAL BUGA - PUERTO INÍRIDA.  META - GUAVIARE</t>
  </si>
  <si>
    <t>2018011000744</t>
  </si>
  <si>
    <t>CONSTRUCCIÓN , MEJORAMIENTO Y MANTENIMIENTO DE LA CARRETERA LORICA - CHINU, CONEXIÓN TRANSVERSAL DEL CARIBE - TRONCAL DE OCCIDENTE.  CÓRDOBA</t>
  </si>
  <si>
    <t>2018011000610</t>
  </si>
  <si>
    <t>FORTALECIMIENTO DE LA SEGURIDAD CIUDADANA EN LAS VÍAS NACIONALES.  NACIONAL</t>
  </si>
  <si>
    <t>2018011000996</t>
  </si>
  <si>
    <t>CONSTRUCCIÓN , MEJORAMIENTO, MANTENIMIENTO Y REHABILITACIÓN DE LA VÍA SANTANA - LA GLORIA DEL ACCESO TRANSVERSAL CARMEN - BOSCONIA DEL DEPARTAMENTO DEL  MAGDALENA</t>
  </si>
  <si>
    <t>2018011001002</t>
  </si>
  <si>
    <t>CONSTRUCCIÓN Y MANTENIMIENTO DE TRANSBORDADORES.  NACIONAL</t>
  </si>
  <si>
    <t>2018011001016</t>
  </si>
  <si>
    <t>RENOVACIÓN , ACTUALIZACIÓN Y MANTENIMIENTO DE LAS TECNOLOGÍAS DE LA INFORMACIÓN Y LAS COMUNICACIONES EN EL INVÍAS.  NACIONAL</t>
  </si>
  <si>
    <t>2018011000938</t>
  </si>
  <si>
    <t>CONSTRUCCIÓN , MEJORAMIENTO Y MANTENIMIENTO DE LA CARRETERA CÚCUTA - DOS RIOS - SAN FAUSTINO - LA CHINA,  NORTE DE SANTANDER</t>
  </si>
  <si>
    <t>2018011000921</t>
  </si>
  <si>
    <t>CONSTRUCCIÓN , MEJORAMIENTO Y MANTENIMIENTO DE LA CARRETERA HOBO - YAGUARÁ.  HUILA</t>
  </si>
  <si>
    <t>2018011000874</t>
  </si>
  <si>
    <t>CONSTRUCCIÓN , MEJORAMIENTO Y MANTENIMIENTO DE LA CARRETERA SABANETA – COVEÑAS.  SUCRE - CORDOBA</t>
  </si>
  <si>
    <t>2018011000869</t>
  </si>
  <si>
    <t>CONSTRUCCIÓN , MEJORAMIENTO Y MANTENIMIENTO DE LA CARRETERA OCAÑA - LA ONDINA - LLANO GRANDE - CONVENCIÓN. ACCESO A OCAÑA.  NORTE DE SANTANDER</t>
  </si>
  <si>
    <t>2018011000943</t>
  </si>
  <si>
    <t>CONSTRUCCIÓN , MEJORAMIENTO Y MANTENIMIENTO DE LA CARRETERA TUMACO-PASTO-MOCOA DE LA TRANSVERSAL TUMACO-MOCOA EN LOS DEPARTAMENTOS DE  NARIÑO, PUTUMAYO</t>
  </si>
  <si>
    <t>2018011000945</t>
  </si>
  <si>
    <t>CONSTRUCCIÓN , MEJORAMIENTO Y MANTENIMIENTO DE LA CARRETERA LA ESPRIELLA - RIO MATAJE-CONEXIÓN TRANSVERSAL TUMACO LETICIA Y EL ECUADOR EN EL DEPARTAMENTO DE  NARIÑO</t>
  </si>
  <si>
    <t>2018011000936</t>
  </si>
  <si>
    <t>CONSTRUCCIÓN , MEJORAMIENTO Y MANTENIMIENTO DE LA VARIANTE CALARCÁ - CIRCASIA.   QUINDIO</t>
  </si>
  <si>
    <t>2018011000933</t>
  </si>
  <si>
    <t>CONSTRUCCIÓN , MEJORAMIENTO Y MANTENIMIENTO DE LA CARRETERA TURBO-CARTAGENA-BARRANQUILLA-SANTA MARTA-RIOHACHA-PARAGUACHÓN. TRANSVERSAL DEL CARIBE.  CÓRDOBA, ATLÁNTICO, SUCRE, ANTIOQUIA, BOLÍVAR, MAGDALENA, LA GUAJIRA</t>
  </si>
  <si>
    <t>2018011000925</t>
  </si>
  <si>
    <t>CONSTRUCCIÓN , MEJORAMIENTO Y MANTENIMIENTO DE LA CARRETERA SAN CAYETANO - CORNEJO - ZULIA.  NORTE DE SANTANDER</t>
  </si>
  <si>
    <t>2017011000394</t>
  </si>
  <si>
    <t>IMPLEMENTACIÓN DE LA GESTIÓN DEL RIESGO EN LA INFRAESTRUCTURA DE TRANSPORTE.  NACIONAL</t>
  </si>
  <si>
    <t>2018011000516</t>
  </si>
  <si>
    <t>CONSTRUCCIÓN , MEJORAMIENTO Y MANTENIMIENTO DE LAS CIRCUNVALARES DE  SAN ANDRES Y PROVIDENCIA</t>
  </si>
  <si>
    <t>2018011000465</t>
  </si>
  <si>
    <t>2018011000946</t>
  </si>
  <si>
    <t>MEJORAMIENTO Y MANTENIMIENTO DE LA CARRETERA CUCUTA - SARDINATA - OCAÑA - AGUACLARA Y ACCESOS.  CESAR, NORTE DE SANTANDER</t>
  </si>
  <si>
    <t>2018011000451</t>
  </si>
  <si>
    <t>FORTALECIMIENTO DE ACCIONES DE RESTABLECIMIENTO EN ADMINISTRACIÓN DE JUSTICIA A NIVEL   NACIONAL</t>
  </si>
  <si>
    <t>Desarrollo integral de niñas, niños y adolescentes y sus familias</t>
  </si>
  <si>
    <t>2018011000627</t>
  </si>
  <si>
    <t>CONTRIBUCIÓN CON ACCIONES DE PROMOCIÓN Y PREVENCIÓN EN EL COMPONENTE DE ALIMENTACIÓN Y NUTRICIÓN PARA LA POBLACIÓN COLOMBIANA A NIVEL  NACIONAL</t>
  </si>
  <si>
    <t>2018011000666</t>
  </si>
  <si>
    <t>APOYO AL DESARROLLO INTEGRAL DE LA PRIMERA INFANCIA A NIVEL  NACIONAL</t>
  </si>
  <si>
    <t>2018011000257</t>
  </si>
  <si>
    <t>PROTECCIÓN DE LOS NIÑOS, NIÑAS Y ADOLESCENTES EN EL MARCO DEL RESTABLECIMIENTO DE SUS DERECHOS A NIVEL   NACIONAL</t>
  </si>
  <si>
    <t>2018011000705</t>
  </si>
  <si>
    <t>FORTALECIMIENTO INSTITUCIONAL EN EL ICBF A NIVEL  NACIONAL</t>
  </si>
  <si>
    <t>2018011000600</t>
  </si>
  <si>
    <t>FORTALECIMIENTO DE LAS FAMILIAS COMO AGENTES DE TRANSFORMACIÓN Y DESARROLLO SOCIAL A NIVEL  NACIONAL</t>
  </si>
  <si>
    <t>2018011000557</t>
  </si>
  <si>
    <t>FORTALECIMIENTO A LOS AGENTES E INSTANCIAS DEL SNBF EN EL MARCO DE LA PROTECCIÓN INTEGRAL DE LOS NIÑOS, NIÑAS Y ADOLESCENTES Y SUS FAMILIAS A NIVEL   NACIONAL</t>
  </si>
  <si>
    <t>2018011000534</t>
  </si>
  <si>
    <t>FORTALECIMIENTO DE LAS TECNOLOGÍAS DE LA INFORMACIÓN Y LAS COMUNICACIONES -TIC EN EL ICBF A NIVEL   NACIONAL</t>
  </si>
  <si>
    <t>2018011000899</t>
  </si>
  <si>
    <t>ACTUALIZACIÓN DE LOS SERVICIOS DE TECNOLOGÍAS DE LA INFORMACIÓN Y DE LAS COMUNICACIONES EN MATERIA DE INTELIGENCIA ESTRATÉGICA A NIVEL   NACIONAL</t>
  </si>
  <si>
    <t>Desarrollo de Inteligencia Estratégica y Contrainteligencia de Estado</t>
  </si>
  <si>
    <t>2018011000885</t>
  </si>
  <si>
    <t>CONSOLIDACIÓN DE LOS SERVICIOS DE FORMACIÓN DE INTELIGENCIA ESTRATÉGICA Y CONTRAINTELIGENCIA DE ESTADO A NIVEL  NACIONAL</t>
  </si>
  <si>
    <t>2018011000886</t>
  </si>
  <si>
    <t>CONSTRUCCIÓN SEDE OPERACIONAL DE LA DNI A NIVEL  NACIONAL</t>
  </si>
  <si>
    <t>2018011000436</t>
  </si>
  <si>
    <t>DESARROLLO AL LABORATORIO DEL CONTROL AL DOPAJE   NACIONAL</t>
  </si>
  <si>
    <t>2018011000349</t>
  </si>
  <si>
    <t>MEJORAMIENTO SEDES COLDEPORTES  BOGOTÁ</t>
  </si>
  <si>
    <t xml:space="preserve">Fortalecimiento de la gestión y dirección del Sector Deporte y Recreación </t>
  </si>
  <si>
    <t>2018011000200</t>
  </si>
  <si>
    <t>IMPLEMENTACIÓN DE LAS TECNOLOGÍAS DE LA INFORMACIÓN Y COMUNICACIÓN PARA EL SISTEMA NACIONAL DEL DEPORTE A NIVEL    NACIONAL</t>
  </si>
  <si>
    <t>2018011000214</t>
  </si>
  <si>
    <t>APOYO A LA ORGANIZACIÓN DE EVENTOS DEPORTIVOS PARA LA PREPARACIÓN DE ATLETAS Y LA PROMOCIÓN DEL DEPORTE  NACIONAL</t>
  </si>
  <si>
    <t>2018011000037</t>
  </si>
  <si>
    <t>APOYO A LA EDUCACIÓN FÍSICA EXTRAESCOLAR Y EL DEPORTE FORMATIVO PARA LA INFANCIA, ADOLESCENCIA Y JUVENTUD A NIVEL   NACIONAL</t>
  </si>
  <si>
    <t>2018011000092</t>
  </si>
  <si>
    <t>DESARROLLO DE POLÍTICAS PÚBLICAS E INVESTIGACIÓN SECTORIAL A NIVEL    NACIONAL</t>
  </si>
  <si>
    <t>2018011000174</t>
  </si>
  <si>
    <t>DESARROLLO DEL DEPORTE ESCOLAR COMO HERRAMIENTA DE CONVIVENCIA Y PAZ   NACIONAL</t>
  </si>
  <si>
    <t>2018011000178</t>
  </si>
  <si>
    <t>APOYO A LA INFRAESTRUCTURA DE ALTA COMPETENCIA A NIVEL   NACIONAL</t>
  </si>
  <si>
    <t>2018011000018</t>
  </si>
  <si>
    <t>DESARROLLO  AL DEPORTE DEL SISTEMA OLÍMPICO Y CONVENCIONAL PARA EL POSICIONAMIENTO Y LIDERAZGO DEPORTIVO    NACIONAL</t>
  </si>
  <si>
    <t>2018011000019</t>
  </si>
  <si>
    <t>DESARROLLO  DEL  SISTEMA PARALÍMPICO PARA EL POSICIONAMIENTO Y LIDERAZGO DEPORTIVO  NACIONAL</t>
  </si>
  <si>
    <t>2018011000022</t>
  </si>
  <si>
    <t>APOYO A LA INFRAESTRUCTURA DEPORTIVA, RECREATIVA Y DE LA ACTIVIDAD FÍSICA A NIVEL   NACIONAL</t>
  </si>
  <si>
    <t>2018011000176</t>
  </si>
  <si>
    <t>ASISTENCIA A LA COOPERACIÓN INTERNACIONAL DEL SECTOR A NIVEL  NACIONAL</t>
  </si>
  <si>
    <t>2018011000149</t>
  </si>
  <si>
    <t>DESARROLLO AL DEPORTE SOCIAL COMUNITARIO  NACIONAL</t>
  </si>
  <si>
    <t>2018011000088</t>
  </si>
  <si>
    <t>DESARROLLO DE LA RECREACIÓN A NIVEL   NACIONAL</t>
  </si>
  <si>
    <t>2018011000084</t>
  </si>
  <si>
    <t>DESARROLLO DE LA ACTIVIDAD FÍSICA Y LOS HÁBITOS Y ESTILOS DE VIDA SALUDABLE A NIVEL   NACIONAL</t>
  </si>
  <si>
    <t>2018011000250</t>
  </si>
  <si>
    <t>APOYO A LA INSPECCIÓN, VIGILANCIA Y CONTROL A NIVEL   NACIONAL</t>
  </si>
  <si>
    <t>2018011000422</t>
  </si>
  <si>
    <t>APOYO  AL PROGRAMA AL CONTROL DOPAJE   NACIONAL</t>
  </si>
  <si>
    <t>2018011000407</t>
  </si>
  <si>
    <t>APOYO AL FORTALECIMIENTO DEL SECTOR A NIVEL   NACIONAL</t>
  </si>
  <si>
    <t>Proyecto</t>
  </si>
  <si>
    <t>MGMP 2021 - 2024</t>
  </si>
  <si>
    <t>24/23</t>
  </si>
  <si>
    <t>* Apropiación vigente a 30 de abril de 2020, SIN descontar partidas suspendidas</t>
  </si>
  <si>
    <t>** Apropiación vigente a 30 de abril de 2020, descontando partidas suspendidas</t>
  </si>
  <si>
    <t xml:space="preserve"> INGRESAR LOS VALORES DE LOS INGRESOS EFECTIVOS (2013 - 2019) Y PROYECTADOS (2020-2024) EN LA TABLA -  LA GRAFICA SE CALCULA AUTOMATICAMENTE</t>
  </si>
  <si>
    <t>Tendencia Ingresos Propios 2013 - 2024</t>
  </si>
  <si>
    <t>Incluir las Vigencias Futuras Autorizadas por DNP y MHCP para el periodo 2021-2024</t>
  </si>
  <si>
    <t>Resumen de Requerimientos Adicionales en Funcionamiento (con respecto a 2020)</t>
  </si>
  <si>
    <t>Resumen de Requerimientos Adicionales en Inversión (con respecto a 2020)</t>
  </si>
  <si>
    <t>6. Políticas transversales- Construcción de Paz</t>
  </si>
  <si>
    <t>¡Importante!</t>
  </si>
  <si>
    <t xml:space="preserve">° Tenga en cuenta que si su entidad y/o sector cuenta y/o aporta al cumplimiento de compromisos en el Plan Marco de Implementación, los Planes Nacionales Sectoriales de la Reforma Rural y o las iniciativas PATR, deberá diligenciar este formato.
° Tanto el Plan Marco de Implementación como los Planes Nacionales Sectoriales cuentan con metas proyectadas. Considérelas en su solicitud.
° Las solicitudes de inversión deben estar coherentes con lo registrado en los proyectos de inversión, en SUIFP, para programación 2021.
</t>
  </si>
  <si>
    <t>INVERSIÓN - Asociación de los Recursos solicitados a los indicadores de los Acuerdos de Paz</t>
  </si>
  <si>
    <t>Nombre del Proyecto de Inversión</t>
  </si>
  <si>
    <t>Valor destinado o solicitado y meta  al indicador del Plan Marco de Implementación (PMI) , Planes Nacionales Sectoriales o iniciativa PATR</t>
  </si>
  <si>
    <t>Indicadores asociados  del Plan Marco de Implementación (PMI) , Planes Nacionales Sectoriales o iniciativa PATR</t>
  </si>
  <si>
    <t>MGMP 2021-2024</t>
  </si>
  <si>
    <t>Código del indicador (aplica para indicador PMI)</t>
  </si>
  <si>
    <t>Nombre del Indicador o descripción del compromiso (PMI, PNS, PATR)</t>
  </si>
  <si>
    <t>Vigente</t>
  </si>
  <si>
    <t>Obligado</t>
  </si>
  <si>
    <t>Valor solicitado</t>
  </si>
  <si>
    <t>FUNCIONAMIENTO - Asociación de los Recursos solicitados a los indicadores de los Acuerdos de Paz</t>
  </si>
  <si>
    <t>Nombre del Indicador o descripción del compromiso/concepto</t>
  </si>
  <si>
    <t>Rubro</t>
  </si>
  <si>
    <t xml:space="preserve">° Tenga en cuenta que el Ministerio de Hacienda ha dado estas orientaciones para la identificación de recursos en los siguientes rubros:
-Gastos de personal: Reportar los equipos de trabajo (direcciones, subdirecciones, grupos de trabajo o funcionarios), dedicados 100% a atender la política transversal y/o aquellos creados para tal fin.
-Adquisición de bienes y servicios: Reportar los profesionales por prestación de servicios contratados y dedicados 100% a atender la política transversal y/o aquellos creados para tal fin.
-Transferencias corrientes: Reportar las transferencias que ejecute la entidad para dar cumplimiento a los compromisos asumidos en la política transversal.
</t>
  </si>
  <si>
    <t>TOTAL FUNCIONAMIENTO</t>
  </si>
  <si>
    <t>Total Entidad 1</t>
  </si>
  <si>
    <t>Total Entidad 2</t>
  </si>
  <si>
    <t>Entidad n…</t>
  </si>
  <si>
    <t>2020*</t>
  </si>
  <si>
    <t>2020**</t>
  </si>
  <si>
    <t>TOTAL INVERSION</t>
  </si>
  <si>
    <t>6. Políticas transversales - Víctimas</t>
  </si>
  <si>
    <t>° Tenga en cuenta que si su entidad y/o sector cuenta y/o aporta al cumplimiento de compromisos establecidos en la Ley 1448 de 2011 (incluídos sus decretos relgamentarios), las disposiciones de los decretos ley 4633, 4634 y 4635 de 2011, los Conpes 3712/2011 y 3726/2012, y los autos de seguimiento de la Sentencia T-025 de 2004 debe diligenciar este formato.
° Así mismo, deberá tener en cuenta que en el marco del Auto 008 de 2009, el Gobierno deberá mantener el carácter prioritario del presupuesto para la población desplazada, lo que se traduce en que, a lo menos, no se harán recortes presupuestales a los recursos destinados a la atención a la población desplazada y se mantendrá el nivel de ejecución presupuestal.
° Las solicitudes de inversión deben estar coherentes con lo registrado en los proyectos de inversión, en SUIFP, para programación 2021.</t>
  </si>
  <si>
    <t>INVERSIÓN - Asociación de los Recursos solicitados en la política de víctimas (Incluye desplazados)</t>
  </si>
  <si>
    <t>Valor destinado o solicitado y meta</t>
  </si>
  <si>
    <t>Focalización</t>
  </si>
  <si>
    <t>Indicador asociado a la política de víctimas</t>
  </si>
  <si>
    <t>El proyecto está focalizado 100% en víctimas SI/NO</t>
  </si>
  <si>
    <t>El proyecto atiende víctimas de desplazamiento forzado SI/NO</t>
  </si>
  <si>
    <t>Nombre del indicador de producto del proyecto</t>
  </si>
  <si>
    <t>FUNCIONAMIENTO - Asociación de los Recursos solicitados en la política de víctimas (Incluye desplazados)</t>
  </si>
  <si>
    <r>
      <t xml:space="preserve">° Tenga en cuenta que el Ministerio de Hacienda ha dado estas orientaciones para la identificación de recursos:
-Gastos de personal: Reportar los equipos de trabajo (direcciones, subdirecciones, grupos de trabajo o funcionarios), dedicados </t>
    </r>
    <r>
      <rPr>
        <b/>
        <sz val="16"/>
        <color theme="1"/>
        <rFont val="Cambria"/>
        <family val="1"/>
      </rPr>
      <t>total o parcialmente</t>
    </r>
    <r>
      <rPr>
        <sz val="16"/>
        <color theme="1"/>
        <rFont val="Cambria"/>
        <family val="1"/>
      </rPr>
      <t xml:space="preserve"> a atender la política transversal y/o aquellos creados para tal fin.
-Adquisición de bienes y servicios: Reportar los profesionales por prestación de servicios contratados y dedicados</t>
    </r>
    <r>
      <rPr>
        <b/>
        <sz val="16"/>
        <color theme="1"/>
        <rFont val="Cambria"/>
        <family val="1"/>
      </rPr>
      <t xml:space="preserve"> total o parcialmente</t>
    </r>
    <r>
      <rPr>
        <sz val="16"/>
        <color theme="1"/>
        <rFont val="Cambria"/>
        <family val="1"/>
      </rPr>
      <t xml:space="preserve"> a atender la política transversal y/o aquellos creados para tal fin.
-Transferencias corrientes: Reportar las transferencias que ejecute la entidad para dar cumplimiento a los compromisos asumidos en la política transversal.</t>
    </r>
  </si>
  <si>
    <t>Concepto
(Nombre del rubro)</t>
  </si>
  <si>
    <t>Valor destinado o solicitado</t>
  </si>
  <si>
    <t>Tipo de focalización</t>
  </si>
  <si>
    <t>El rubro está focalizado 100% en víctimas SI/NO</t>
  </si>
  <si>
    <t>Entidad n</t>
  </si>
  <si>
    <t>Total Entidad n..</t>
  </si>
  <si>
    <t>FUNCIONAMIENTO - EQUIDAD PARA LA MUJER</t>
  </si>
  <si>
    <t>INVERSIÓN - EQUIDAD PARA LA MUJER</t>
  </si>
  <si>
    <t>Producto del proyecto asociado a la categoria</t>
  </si>
  <si>
    <t>Autonomía económica y acceso a activos</t>
  </si>
  <si>
    <t>Autonomía económica y acceso a activos - Desarrollo institucional y transformación cultural</t>
  </si>
  <si>
    <t>Educación y acceso a nuevas tecnologías</t>
  </si>
  <si>
    <t>Educación y acceso a nuevas tecnologías - Desarrollo institucional y transformación cultural</t>
  </si>
  <si>
    <t>Mujer libre de violencias</t>
  </si>
  <si>
    <t>Mujer libre de violencias - Desarrollo institucional y transformación cultural</t>
  </si>
  <si>
    <t>Participación en los escenarios de poder y toma de decisiones</t>
  </si>
  <si>
    <t>Participación en los escenarios de poder y toma de decisiones - Desarrollo institucional y transformación cultural</t>
  </si>
  <si>
    <t>Salud y derechos sexuales y reproductivos</t>
  </si>
  <si>
    <t>Salud y derechos sexuales y reproductivos - Desarrollo institucional y transformación cultural</t>
  </si>
  <si>
    <t>categorias mujer</t>
  </si>
  <si>
    <t>Categoria Equidad para la Mujer</t>
  </si>
  <si>
    <t xml:space="preserve">ENTIDAD  </t>
  </si>
  <si>
    <t>Cifras en Millones de pesos</t>
  </si>
  <si>
    <t>TOTAL ENTIDAD 1</t>
  </si>
  <si>
    <t>TOTAL ENTIDAD 2</t>
  </si>
  <si>
    <t>Transferencias</t>
  </si>
  <si>
    <t>Adquisición de bienes y servicios</t>
  </si>
  <si>
    <t>Compromisos con CRIHU</t>
  </si>
  <si>
    <t>Compromisos con CRIDEC</t>
  </si>
  <si>
    <t>IV. Otros compromisos</t>
  </si>
  <si>
    <t>Compromiso CRIC_4</t>
  </si>
  <si>
    <t>Compromiso CRIC_3</t>
  </si>
  <si>
    <t>Compromiso CRIC_2</t>
  </si>
  <si>
    <t>Compromiso CRIC_1</t>
  </si>
  <si>
    <t>III. Compromisos CRIC</t>
  </si>
  <si>
    <t>Compromiso PND_4</t>
  </si>
  <si>
    <t>Compromiso PND_3</t>
  </si>
  <si>
    <t>Compromiso PND_2</t>
  </si>
  <si>
    <t>Compromiso PND_1</t>
  </si>
  <si>
    <t>II. Compromisos del PND 2018-2022 con la MPC</t>
  </si>
  <si>
    <t>Recursos que no están asociados a ningún acuerdo y que benefician a la población indígena</t>
  </si>
  <si>
    <t>I. General</t>
  </si>
  <si>
    <t>Monto de recusos por año</t>
  </si>
  <si>
    <t>Compromisos</t>
  </si>
  <si>
    <t>3. La Entidad debe registrar la información relacionada de los compromisos a su cargo. Para ello, se pueden incluir las filas que se necesiten para ampliar el número de proyectos o compromisos según sea el caso.</t>
  </si>
  <si>
    <t>2. La información solicitada está dividida en tres (3) partes:
                  I. General: Recursos que están dirigidos a la atención de población indígena pero que no están relacionados con los compromisos del PND, CRIC, CRIHU y CRIDEC.
                  II. Compromisos del PND 2018-2022 con la MPC: Recursos asociados al cumplimiento de los compromisos establecidos en el PND 2018 - 2022
                  III. Compromisos CRIC: Recursos asociados al cumplimiento de los compromisos con el CRIC resultantes de la Minga del Cauca de 2019
                  IV. Otros compromisos: Compromisos con el CRIDEC y CRIHU resultantes de la Minga del Cauca de 2019</t>
  </si>
  <si>
    <t>BPIN_2</t>
  </si>
  <si>
    <t>BPIN_1</t>
  </si>
  <si>
    <t>II. Compromisos del PND 2018-2022 con los NARP</t>
  </si>
  <si>
    <t>2. La información solicitada está dividida en dos (2) partes:
                  I. General: Recursos que están dirigidos a la atención de población NARP pero que no están relacionados con los compromisos del PND.
                  II. Compromisos del PND 2018-2022 con NARP: Recursos asociados al cumplimiento de los compromisos establecidos en el PND 2018 - 2022.</t>
  </si>
  <si>
    <t>II. Compromisos del PND 2018-2022 con los pueblos Rrom</t>
  </si>
  <si>
    <t>2. La información solicitada está dividida en dos (2) partes:
                  I. General: Recursos que están dirigidos a la atención de población Rrom pero que no están relacionados con los compromisos del PND.
                  II. Compromisos del PND 2018-2022 con los pueblos Rrom: Recursos asociados al cumplimiento de los compromisos establecidos en el PND 2018 - 2022.</t>
  </si>
  <si>
    <t>Tipo de Acuerdo</t>
  </si>
  <si>
    <t>Total Entidad n…</t>
  </si>
  <si>
    <t>6. Políticas transversales - Grupos Étnicos - Indigenas</t>
  </si>
  <si>
    <t>FUNCIONAMIENTO</t>
  </si>
  <si>
    <r>
      <rPr>
        <b/>
        <sz val="11"/>
        <color theme="9" tint="-0.499984740745262"/>
        <rFont val="Calibri"/>
        <family val="2"/>
        <scheme val="minor"/>
      </rPr>
      <t xml:space="preserve">NOTA: </t>
    </r>
    <r>
      <rPr>
        <sz val="11"/>
        <color theme="9" tint="-0.499984740745262"/>
        <rFont val="Calibri"/>
        <family val="2"/>
        <scheme val="minor"/>
      </rPr>
      <t>El 2020 debe ser consistente con lo registrado en el SUIFP para los informes de grupos étnicos presentados a finales de abril de 2020</t>
    </r>
  </si>
  <si>
    <t>ACUERDOS INDIGENAS - MPC</t>
  </si>
  <si>
    <t>Para consultar los acuerdos de su entidad: Elija Sector y Entidad</t>
  </si>
  <si>
    <t>Agropecuario</t>
  </si>
  <si>
    <t>MinAgricultura</t>
  </si>
  <si>
    <t>Código_Compromiso</t>
  </si>
  <si>
    <t>Compromiso</t>
  </si>
  <si>
    <t>B8</t>
  </si>
  <si>
    <t>Se garantizara el cumplimiento de los acuerdos, en el marco del Decreto 2194 de 2013 y se presentará la solicitud de ampliación y continuidad del CONPES 3811  de 2014 ante la instancia competente.</t>
  </si>
  <si>
    <t>E102</t>
  </si>
  <si>
    <t>Los Ministerios de Agricultura y Vivienda, según sus competencias articularán las acciones pertinentes para garantizar la construcción de vivienda y suministro de agua potable a los pueblos Nukak y Jiw según sus usos y costumbres</t>
  </si>
  <si>
    <t>G21</t>
  </si>
  <si>
    <t>El Ministerio de Agricultura con el apoyo logístico del Ministerio del Interior, finalizará  la ruta metodológica (encuentro nacional para la consolidación de las propuestas indígenas, concertación del texto final entre el Gobierno Nacional y los Pueblos Indígenas y protocolización en la MPC) con el fin de concertar el texto de un decreto que reglamente la clarificación de títulos de los resguardos de origen colonial y republicano. Una vez finalizada la concertación en el marco de la CNTI, expedir el decreto y garantizar su implementación.</t>
  </si>
  <si>
    <t>G45</t>
  </si>
  <si>
    <t>En coordinación con AGROSAVIA, los institutos de investigación del SINA y las organizaciones indígenas, se diseñará e implementará de manera concertada un programa de investigación propia  de los pueblos indígenas para el conocimiento, recuperación, conservación y propagación de especies de flora de alto valor cultural, ecológico, alimenticio y medicinal que permita la protección y el fortalecimiento del conocimiento tradicional y la restauración de los territorios indígenas.</t>
  </si>
  <si>
    <t>H1</t>
  </si>
  <si>
    <t>Diseñar de manera concertada las tipologías de vivienda  de los pueblos indígenas para su construcción, en el marco del subsidio de vivienda de interés social rural.
El Ministerio de Agricultura garantizará que los resguardos indígenas realicen la focalización y postulación como potenciales beneficiarios al  programa del subsidio de vivienda de interés social rural.</t>
  </si>
  <si>
    <t>H2</t>
  </si>
  <si>
    <t xml:space="preserve">El Ministerio de Agricultura articulará con el Servicio Nacional de Aprendizaje –SENA-, acorde a la demanda, la capacitación y formación en construcción de vivienda, acorde con los usos y costumbres de los pueblos indígenas. Lo anterior, se hará con el acompañamiento y coordinación de las autoridades indígenas. </t>
  </si>
  <si>
    <t>H36</t>
  </si>
  <si>
    <t>El Ministerio de Agricultura conjuntamente con AGROSAVIA, formulara e implementara en concertación con las organizaciones y autoridades indígenas un programa para la revitalización de los sistemas propios de conservación, manejo, intercambio y producción de semillas.</t>
  </si>
  <si>
    <t>H39</t>
  </si>
  <si>
    <t>Concertar con los pueblos indígenas en el marco de la MPC, el diseño e implementación de estrategias productivas y empresariales dirigidas al fortalecimiento de capacidades en torno a la financiación, producción, transformación y comercialización de las economías propias de acuerdo a las competencias institucionales de todas las entidades de gobierno que tienen concurrencia en la materia.</t>
  </si>
  <si>
    <t>ACUERDOS INDIGENAS - CRIC</t>
  </si>
  <si>
    <t>Agencia de Desarrollo Rural</t>
  </si>
  <si>
    <t>CRIC001</t>
  </si>
  <si>
    <t>Fase II de la planta de secado de arroz - Cabildo López Adentro</t>
  </si>
  <si>
    <t>CRIC002</t>
  </si>
  <si>
    <t xml:space="preserve">Segundo paquete de proyectos productivos en el área de autonomía alimentaria </t>
  </si>
  <si>
    <t>CRIC073</t>
  </si>
  <si>
    <t xml:space="preserve">Primer paquete de 7 proyectos productivos en el área de autonomía alimentaria </t>
  </si>
  <si>
    <t>CRIC074</t>
  </si>
  <si>
    <t>Proyecto de trilladora de café para la comunidad de Juan Tama</t>
  </si>
  <si>
    <t>CRIC075</t>
  </si>
  <si>
    <t>Reglamento o manual operativo de la ADR que recoja el enfoque diferencial</t>
  </si>
  <si>
    <t>CRIC088</t>
  </si>
  <si>
    <t>Proyectos Estructurados  Eje de Paz</t>
  </si>
  <si>
    <t>3. La Entidad debe registrar la información relacionada de los compromisos a su cargo. Para ello, se pueden incluir las filas que se necesiten para ampliar el número de rubros o compromisos según sea el caso.</t>
  </si>
  <si>
    <t>INVERSION</t>
  </si>
  <si>
    <t>Nombre Proyecto</t>
  </si>
  <si>
    <r>
      <t xml:space="preserve">1. Para identificar los compromisos asociados a su entidad en la pestaña </t>
    </r>
    <r>
      <rPr>
        <b/>
        <sz val="11"/>
        <color theme="1"/>
        <rFont val="Calibri"/>
        <family val="2"/>
        <scheme val="minor"/>
      </rPr>
      <t xml:space="preserve">"6.4 Anexo_PND indígenas MPC" </t>
    </r>
    <r>
      <rPr>
        <sz val="11"/>
        <color theme="1"/>
        <rFont val="Calibri"/>
        <family val="2"/>
        <scheme val="minor"/>
      </rPr>
      <t xml:space="preserve">encontrara la lista de compromisos MPC  y  en la pestaña </t>
    </r>
    <r>
      <rPr>
        <b/>
        <sz val="11"/>
        <color theme="1"/>
        <rFont val="Calibri"/>
        <family val="2"/>
        <scheme val="minor"/>
      </rPr>
      <t xml:space="preserve">"6.4 Anexo_ indigenas CRIC" </t>
    </r>
    <r>
      <rPr>
        <sz val="11"/>
        <color theme="1"/>
        <rFont val="Calibri"/>
        <family val="2"/>
        <scheme val="minor"/>
      </rPr>
      <t xml:space="preserve"> los compromisos CRIC.</t>
    </r>
  </si>
  <si>
    <r>
      <t xml:space="preserve">1. Para identificar los compromisos asociados a su entidad en la pestaña </t>
    </r>
    <r>
      <rPr>
        <b/>
        <sz val="11"/>
        <color theme="1"/>
        <rFont val="Calibri"/>
        <family val="2"/>
        <scheme val="minor"/>
      </rPr>
      <t>"6.4 Anexo_PND indígenas MPC"</t>
    </r>
    <r>
      <rPr>
        <sz val="11"/>
        <color theme="1"/>
        <rFont val="Calibri"/>
        <family val="2"/>
        <scheme val="minor"/>
      </rPr>
      <t xml:space="preserve"> encontrara la lista de compromisos MPC  y  en la pestaña </t>
    </r>
    <r>
      <rPr>
        <b/>
        <sz val="11"/>
        <color theme="1"/>
        <rFont val="Calibri"/>
        <family val="2"/>
        <scheme val="minor"/>
      </rPr>
      <t>"6.4 Anexo_ indigenas CRIC"</t>
    </r>
    <r>
      <rPr>
        <sz val="11"/>
        <color theme="1"/>
        <rFont val="Calibri"/>
        <family val="2"/>
        <scheme val="minor"/>
      </rPr>
      <t xml:space="preserve">  los compromisos CRIC.</t>
    </r>
  </si>
  <si>
    <t>6. Políticas transversales - Grupos Étnicos -comunidades negras, afrocolombianas, raizales y palenqueras - NARP</t>
  </si>
  <si>
    <t>ACUERDOS NARP</t>
  </si>
  <si>
    <t>Para consultar los compromisos de su entidad: Elija Sector y Entidad</t>
  </si>
  <si>
    <t>Agencia Nacional de Tierras- ANT</t>
  </si>
  <si>
    <t>T3.1</t>
  </si>
  <si>
    <t>Con la Subcomisión de Territorios de la Comisión Consultiva de Alto Nivel y la ANT, se concertará un plan de choque para atender el rezago de solicitudes de titulación colectiva para comunidades negras, teniendo en cuenta la capacidad operativa y presupuestal de la ANT.</t>
  </si>
  <si>
    <t>T3.2</t>
  </si>
  <si>
    <t>El MADR, la ANT y la Subcomisión de Territorios de la Comisión Consultiva de Alto Nivel revisarán la pertinencia del marco jurídico existente sobre titulación colectiva, en relación con los procedimientos especiales de saneamiento, ampliación y reestructuración de titulaciones colectivas.</t>
  </si>
  <si>
    <t>U1.2</t>
  </si>
  <si>
    <t>La Agencia Nacional de Tierras concertará los mecanismos diferenciales de resolución de conflictos territoriales que afectan a las comunidades Negras, Afrocolombianas, Raizales Y Palenqueras en relación con sus derechos territoriales y a la propiedad colectiva que surjan entre estos y terceros en el marco de las asambleas generales de los consejos comunitarios, de conformidad con lo establecido en el numeral 8 artículo 6 del Decreto 1745 de 1995.</t>
  </si>
  <si>
    <r>
      <t xml:space="preserve">1. Para identificar los compromisos asociados a su entidad en la pestaña </t>
    </r>
    <r>
      <rPr>
        <b/>
        <sz val="11"/>
        <color theme="1"/>
        <rFont val="Calibri"/>
        <family val="2"/>
        <scheme val="minor"/>
      </rPr>
      <t>"6.5 Anexo_PND NARP"</t>
    </r>
    <r>
      <rPr>
        <sz val="11"/>
        <color theme="1"/>
        <rFont val="Calibri"/>
        <family val="2"/>
        <scheme val="minor"/>
      </rPr>
      <t xml:space="preserve"> encontrara la lista de compromisos NARP.</t>
    </r>
  </si>
  <si>
    <t>ACUERDOS ROM</t>
  </si>
  <si>
    <t>1.E.5</t>
  </si>
  <si>
    <t>Concertar con el Pueblo Rrom, el diseño e implementación de estrategias productivas y empresariales, dirigidas al fortalecimiento de capacidades de las 9 Kumpañy y 2 Organizaciones, en torno a la financiación, producción, transformación y comercialización de las economías propias de acuerdo a las competencias institucionales de todas las entidades de gobierno que tienen concurrencia en la materia</t>
  </si>
  <si>
    <t>4.A.2</t>
  </si>
  <si>
    <t>El Ministerio de Agricultura y Desarrollo Rural adoptará de manera concertada la reglamentación del Programa de Acceso a Tierras del Pueblo Rrom establecido en el artículo 17 del Decreto 902 de 2017, para lo cual la Agencia Nacional de Tierras y el Ministerio de Agricultura o quien ejerza sus funciones, actuarán en el marco de sus competencias.</t>
  </si>
  <si>
    <t>4.A.3</t>
  </si>
  <si>
    <t>En el marco del articulo 17 del Decreto 902, reconociendo las particularidades del Pueblo Rrom, adoptará la reglamentación. Con este acuerdo se recogen las propuestas 4.A.2., 4.A.3, 4.A.4 y 4.A.5</t>
  </si>
  <si>
    <t>4.A.4</t>
  </si>
  <si>
    <t>6.A.1</t>
  </si>
  <si>
    <t>6. Políticas transversales - Grupos Étnicos -Rrom</t>
  </si>
  <si>
    <t>APROPIACION VIGENCIA 2020 (Corte a abril 30)</t>
  </si>
  <si>
    <t>2018011000227</t>
  </si>
  <si>
    <t>FORTALECIMIENTO DEL ESTATUS SANITARIO, FITOSANITARIO Y DE INOCUIDAD DEL SECTOR AGROPECUARIO A NIVEL  NACIONAL</t>
  </si>
  <si>
    <t>SUBSIDIO PARA LA CONSTRUCCIÓN O MEJORAMIENTO DE VIVIENDA DE INTERÉS SOCIAL RURAL PARA LA POBLACIÓN RURAL   NACIONAL-[PREVIO CONCEPTO DNP]</t>
  </si>
  <si>
    <t>2019011000100</t>
  </si>
  <si>
    <t>FORTALECIMIENTO A LA FORMULACIÓN, COORDINACIÓN Y SEGUIMIENTO DE LA POLÍTICA PÚBLICA PARA EL ORDENAMIENTO PRODUCTIVO Y SOCIAL DE LA PROPIEDAD RURAL CON ENFOQUE TERRITORIAL  NACIONAL</t>
  </si>
  <si>
    <t>2019011000108</t>
  </si>
  <si>
    <t xml:space="preserve">FORTALECIMIENTO DE LA GESTIÓN DE TECNOLOGÍAS DE LA INFORMACIÓN - TI EN EL MINISTERIO DE AGRICULTURA Y DESARROLLO RURAL EN FUNCIÓN DE LA TRANSFORMACIÓN DIGITAL DEL SECTOR AGROPECUARIO.  BOGOTÁ </t>
  </si>
  <si>
    <t>2019011000109</t>
  </si>
  <si>
    <t>FORTALECIMIENTO DE LA PLANEACIÓN ESTRATÉGICA Y LA GESTIÓN A NIVEL INSTITUCIONAL Y SECTORIAL, NACIONAL</t>
  </si>
  <si>
    <t>2019011000193</t>
  </si>
  <si>
    <t>DESARROLLO DE INICIATIVAS CLIMÁTICAMENTE INTELIGENTES PARA LA ADAPTACIÓN AL CAMBIO CLIMÁTICO Y LA SOSTENIBILIDAD EN SISTEMAS PRODUCTIVOS AGROPECUARIOS PRIORIZADOS (ARROZ, MAÍZ, BANANO, CAÑA DE AZÚCAR, PAPA Y GANADERÍA BOVINA).  NACIONAL</t>
  </si>
  <si>
    <t>2019011000205</t>
  </si>
  <si>
    <t>FORTALECIMIENTO DE LAS CAPACIDADES PARA LA GESTIÓN Y ARTICULACIÓN DE LA POLÍTICA DE DESARROLLO RURAL   NACIONAL</t>
  </si>
  <si>
    <t>2019011000039</t>
  </si>
  <si>
    <t>FORTALECIMIENTO DE LA GESTIÓN DE INFORMACIÓN Y SUS TECNOLOGÍAS PARA LA PLANIFICACIÓN Y ORIENTACIÓN DE LA POLÍTICA DE GESTIÓN DEL TERRITORIO PARA USOS AGROPECUARIOS EN EL ÁMBITO  NACIONAL</t>
  </si>
  <si>
    <t>2019011000086</t>
  </si>
  <si>
    <t>PREVENCIÓN Y CONTROL DE PLAGAS Y ENFERMEDADES, E INOCUIDAD EN LA PRODUCCIÓN PRIMARIA  NACIONAL</t>
  </si>
  <si>
    <t>2019011000275</t>
  </si>
  <si>
    <t>FORTALECIMIENTO DEL SERVICIO ESTADÍSTICO PESQUERO COLOMBIANO A NIVEL  NACIONAL</t>
  </si>
  <si>
    <t>2019011000276</t>
  </si>
  <si>
    <t>DESARROLLO DE LAS ACTIVIDADES DE INSPECCIÓN Y VIGILANCIA PARA EL MEJORAMIENTO DEL EJERCICIO DE LA ACTIVIDAD PESQUERA Y LA ACUICULTURA A NIVEL  NACIONAL</t>
  </si>
  <si>
    <t>2019011000277</t>
  </si>
  <si>
    <t>DESARROLLO DE ACTIVIDADES DE INVESTIGACIÓN PARA LA GENERACIÓN DE CONOCIMIENTO CIENTÍFICO, TÉCNICO, SOCIAL Y ECONÓMICO DE LA PESCA Y LA ACUICULTURA A NIVEL  NACIONAL</t>
  </si>
  <si>
    <t>2019011000280</t>
  </si>
  <si>
    <t>FORTALECIMIENTO DE LA SOSTENIBILIDAD DEL SECTOR PESQUERO Y DE LA ACUICULTURA EN EL TERRITORIO   NACIONAL</t>
  </si>
  <si>
    <t>2019011000064</t>
  </si>
  <si>
    <t>CONTRIBUCIÓN A LA MEJORA DE LA GESTIÓN DEL PROCESO DE PROTECCIÓN Y RESTITUCIÓN DE LAS TIERRAS Y TERRITORIOS DESPOJADOS O ABANDONADOS FORZOSAMENTE A NIVEL  NACIONAL</t>
  </si>
  <si>
    <t>2019011000263</t>
  </si>
  <si>
    <t>FORTALECIMIENTO DEL PROCESO DE DESARROLLO Y GESTIÓN DE LA ARQUITECTURA EMPRESARIAL INSTITUCIONAL.  NACIONAL</t>
  </si>
  <si>
    <t>2018011001172</t>
  </si>
  <si>
    <t>IMPLEMENTACIÓN DE UN MODELO DE ATENCIÓN Y PRESTACIÓN DE SERVICIOS DE APOYO A LA COMERCIALIZACIÓN, NIVEL  NACIONAL</t>
  </si>
  <si>
    <t>2019011000033</t>
  </si>
  <si>
    <t>FORTALECIMIENTO DE LA GESTIÓN Y DESEMPEÑO INSTITUCIONAL A NIVEL  NACIONAL</t>
  </si>
  <si>
    <t>2019011000048</t>
  </si>
  <si>
    <t>ADQUISICIÓN ADECUACIÓN Y MANTENIMIENTO DE SEDES ADMINISTRATIVAS A NIVEL NACIONAL  NACIONAL</t>
  </si>
  <si>
    <t>APOYO A LAS CORPORACIONES AUTÓNOMAS REGIONALES Y DE DESARROLLO SOSTENIBLE, BENEFICIARIAS DEL FONDO DE COMPENSACIÓN AMBIENTAL – FCA,  NACIONAL-[DISTRIBUCION PREVIO CONCEPTO DNP]</t>
  </si>
  <si>
    <t>2019011000081</t>
  </si>
  <si>
    <t>FORTALECIMIENTO DE LA CAPACIDAD INSTITUCIONAL DE PARQUES NACIONALES NATURALES A NIVEL   NACIONAL</t>
  </si>
  <si>
    <t>APOYO A LAS ENTIDADES DEL SECTOR DE AMBIENTE Y DESARROLLO SOSTENIBLE, BENEFICIARIAS DEL FONDO NACIONAL AMBIENTAL NACIONAL - FONAM  NACIONAL-[DISTRIBUCION PREVIO CONCEPTO DNP]</t>
  </si>
  <si>
    <t>2019011000023</t>
  </si>
  <si>
    <t>CONSERVACIÓN Y MANEJO DE LOS RECURSOS MARINO COSTEROS EN LA UNIDAD AMBIENTAL COSTERA DEL DARIÉN. DEPARTAMENTO DE  ANTIOQUIA</t>
  </si>
  <si>
    <t>2019011000181</t>
  </si>
  <si>
    <t>CONSERVACIÓN Y RESTAURACIÓN DEL BOSQUE BAJO EL ESQUEMA PSA - ETNIAS EN JURISDICCIÓN DE CORPOURABA, DEPARTAMENTO DE  ANTIOQUIA</t>
  </si>
  <si>
    <t>2019011000210</t>
  </si>
  <si>
    <t>FORMULACIÓN DEL PLAN DE MANEJO DE LA MICROCUENCA DEL RIO MULATICOS EN LA JURISDICCION DE CORPOURABA, DEPARTAMENTO DE  ANTIOQUIA</t>
  </si>
  <si>
    <t>2019011000213</t>
  </si>
  <si>
    <t>APLICACIÓN DE LA GUÍA TÉCNICA DE CRITERIOS PARA EL ACOTAMIENTO DE LAS RONDAS HÍDRICAS DE LA JURISDICCIÓN DE CORPOURABA, DEPARTAMENTO DE  ANTIOQUIA</t>
  </si>
  <si>
    <t>2017011000428</t>
  </si>
  <si>
    <t>RECUPERACIÓN DE ÁREAS BOSCOSAS DEGRADADAS POR ACTIVIDAD MINERA EN EL MUNICIPIO DE CANTÓN DEL SAN PABLO EN EL DEPARTAMENTO DEL  CHOCÓ</t>
  </si>
  <si>
    <t>2019011000044</t>
  </si>
  <si>
    <t>DESARROLLO DE LA FASE DE  PROSPECTIVA , ZONIFICACION AMBIENTAL Y FORMULACIÓN EN EL MARCO DE LA ACTUALIZACIÓN DEL PLAN DE ORDENACIÓN Y MANEJO DE LA CUENCA DEL RÍO GUIZA ALTO MIRA DEPARTAMENTO DE   NARIÑO</t>
  </si>
  <si>
    <t>2019011000050</t>
  </si>
  <si>
    <t>DESARROLLO DE LA FASE DE PROSPECTIVA , ZONIFICACIÓN AMBIENTAL Y FORMULACION EN EL MARCO DEL PLAN DE ORDENACIÓN Y MANEJO DE LA CUENCA DEL RIO MIRA, DEPARTAMENTO DE  NARIÑO</t>
  </si>
  <si>
    <t>2019011000107</t>
  </si>
  <si>
    <t>REHABILITACIÓN  ECOLÓGICA EN ÁREAS DE INTERÉS AMBIENTAL EN LOS MUNICIPIOS DE TAMINANGO, LEIVA, EL TAMBO, COLON, FUNES Y LA CRUZ DEL DEPARTAMENTO DE   NARIÑO</t>
  </si>
  <si>
    <t>2019011000180</t>
  </si>
  <si>
    <t>IMPLEMENTACIÓN DE MECANISMOS  PARA LA GENERACIÓN DEL CONOCIMIENTO EN  GESTIÓN DE RIESGO Y  LA VARIABILIDAD CLIMÁTICA EN EL DEPARTAMENTO DE   LA GUAJIRA</t>
  </si>
  <si>
    <t>2019011000190</t>
  </si>
  <si>
    <t>IMPLEMENTACIÓN DE ACCIONES PARA EL FORTALECIMIENTO DE LA COMPETITIVIDAD DE LOS NEGOCIOS VERDES EN EL DEPARTAMENTO DE   LA GUAJIRA</t>
  </si>
  <si>
    <t>2019011000188</t>
  </si>
  <si>
    <t>FORTALECIMIENTO DE LOS CRITERIOS Y POSICIONAMIENTO DE LAS  EMPRESAS DEL PROGRAMA DE NEGOCIOS VERDES EN LOS DEPARTAMENTOS DE   AMAZONAS, CAQUETÁ, PUTUMAYO</t>
  </si>
  <si>
    <t>2019011000166</t>
  </si>
  <si>
    <t>RECUPERACIÓN DE SUELOS DEGRADADOS POR CULTIVOS ILÍCITOS Y GANADERÍA EXTENSIVA ETAPA IV,  DEPARTAMENTO DEL GUAVIARE, MUNICIPIOS DE    SAN JOSÉ DEL GUAVIARE, EL RETORNO, CALAMAR</t>
  </si>
  <si>
    <t>2019011000174</t>
  </si>
  <si>
    <t>IMPLEMENTACIÓN DEL PLAN REGIONAL AMAZONICO DE NEGOCIOS VERDES EN LA JURISDICCION DE LA CDA, PARA EL FORTALECIMIENTO DE INICITIVAS DE NEGOCIO VERDE   GUAVIARE, GUAINÍA, VAUPÉS, SAN JOSÉ DEL GUAVIARE, INÍRIDA, MITÚ</t>
  </si>
  <si>
    <t>2019011000185</t>
  </si>
  <si>
    <t>RESTAURACIÓN AMBIENTAL EN ZONAS DE RECARGA HÍDRICA DE CUENCAS Y MICROCUENCAS PRIORIZADAS EN EL  DEPARTAMENTO DEL GUAVIARE, MUNICIPIOS DE   SAN JOSÉ DEL GUAVIARE, EL RETORNO, CALAMAR</t>
  </si>
  <si>
    <t>2019011000269</t>
  </si>
  <si>
    <t>DESARROLLO DE ACCIONES DE PREVENCIÓN, CONTROL, Y VIGILANCIA DE LOS RECURSOS NATURALES EN LOS DEPARTAMENTOS DE GUAINÍA, GUAVIARE Y VAUPÉS COMO UNA HERRAMIENTA PARA CONTRIBUIR AL LOGRO DEL DESARROLLO SOSTENIBLE.     GUAINÍA, VAUPÉS, GUAVIARE</t>
  </si>
  <si>
    <t>2019011000118</t>
  </si>
  <si>
    <t>RESTAURACIÓN DE COBERTURAS BOSCOSAS EN ZONAS DE PROTECCIÓN DEL MUNICIPIO DE SAN BENITO ABAD, DEPARTAMENTO DE  SUCRE</t>
  </si>
  <si>
    <t>2019011000132</t>
  </si>
  <si>
    <t>ASISTENCIA  PARA EL MANEJO INTEGRAL DE ESPECIES SILVESTRES,  EN LA JURISDICCIÓN DE CORPOMOJANA,  SUCRE</t>
  </si>
  <si>
    <t>2019011000145</t>
  </si>
  <si>
    <t>MANTENIMIENTO A PLANTACIONES FORESTALES PROTECTORAS EN ÁREAS CON PROCESOS DE RESTAURACIÓN, EN MICROCUENCAS DE LA JURISDICCIÓN DE CORPOMOJANA  SUCRE</t>
  </si>
  <si>
    <t>2019011000105</t>
  </si>
  <si>
    <t>RESTAURACIÓN DE BOSQUES EN LAS ZONAS DE RECARGA DE ACUÍFEROS EN LA JURISDICCIÓN DE CARSUCRE  SUCRE</t>
  </si>
  <si>
    <t>2019011000184</t>
  </si>
  <si>
    <t>RESTAURACIÓN DE ECOSISTEMAS BOSCOSOS DETERIORADOS EN LAS SUBREGIONES SABANAS Y GOLFO DEL MORROSQUILLO, DEPARTAMENTO DE SUCRE.  SUCRE</t>
  </si>
  <si>
    <t>2019011000290</t>
  </si>
  <si>
    <t>IMPLEMENTACIÓN DE MEDIDAS DE ADAPTACIÓN FRENTE A LA VULNERABILIDAD HIDRICA EN COMUNIDADES INDIGENAS DE LA JURISDICCION DE CARSUCRE  SUCRE</t>
  </si>
  <si>
    <t>2019011000161</t>
  </si>
  <si>
    <t>IMPLEMENTACIÓN DE ACCIONES DE USO SOSTENIBLE DEL ACUIFERO SÚNUBA (SUTATENZA, TENZA, SOMONDOCO, LA CAPILLA Y GUATEQUE)  BOYACÁ</t>
  </si>
  <si>
    <t>2019011000014</t>
  </si>
  <si>
    <t>FORMULACIÓN DEL PLAN DE ORDENACIÓN Y MANEJO DE LA CUENCA HIDROGRÁFICA DIRECTOS RÍO MAGDALENA – BRAZO MORALES – RÍO BOQUE – NSS CÓDIGO 2320-01, CON INCORPORACIÓN DEL COMPONENTE DE GESTIÓN DEL RIESGO,ETAPA I; EN JURISDICCIÓN DE LA CSB, DPTO DE BOLÍVAR</t>
  </si>
  <si>
    <t>2019011000218</t>
  </si>
  <si>
    <t>GENERACIÓN DE ACCIONES QUE PROMUEVAN LAS OPORTUNIDADES DE FORTALECIMIENTO Y PROMOCIÓN DE LOS NEGOCIOS VERDES EN LA JURISDICCIÓN DE LA CSB, BOLÍVAR.  BOLÍVAR</t>
  </si>
  <si>
    <t>MINISTERIO DE CIENCIA, TECNOLOGIA E INNOVACION - GESTIÓN GENERAL</t>
  </si>
  <si>
    <t>2019011000124</t>
  </si>
  <si>
    <t>INCREMENTO DE LAS ACTIVIDADES DE CIENCIA, TECNOLOGÍA E INNOVACIÓN EN LA CONSTRUCCIÓN DE LA BIOECONOMÍA A NIVEL   NACIONAL</t>
  </si>
  <si>
    <t>2019011000143</t>
  </si>
  <si>
    <t>FORTALECIMIENTO DEL ENTORNO COMPETITIVO EN LA INDUSTRIA A NIVEL  NACIONAL</t>
  </si>
  <si>
    <t>2019011000168</t>
  </si>
  <si>
    <t>FORTALECIMIENTO EN LA GESTIÓN ADMINISTRATIVA E INSTITUCIONAL DEL MINISTERIO DE COMERCIO, INDUSTRIA Y TURISMO A NIVEL   NACIONAL</t>
  </si>
  <si>
    <t>2019011000036</t>
  </si>
  <si>
    <t>ADECUACIÓN DE LOS INMUEBLES DE PROPIEDAD DE ARTESANÍAS DE COLOMBIA A NIVEL   NACIONAL</t>
  </si>
  <si>
    <t>2019011000268</t>
  </si>
  <si>
    <t>MEJORAMIENTO Y SOSTENIBILIDAD DE LA SEDE DEL INSTITUTO NACIONAL DE METROLOGÍA  BOGOTÁ</t>
  </si>
  <si>
    <t>FONDO ÚNICO DE TECNOLOGÍAS DE LA INFORMACIÓN Y LAS COMUNICACIONES</t>
  </si>
  <si>
    <t>2019011000113</t>
  </si>
  <si>
    <t>APROVECHAMIENTO Y PROMOCIÓN DE SOLUCIONES TECNOLÓGICAS DE ACCESO PÚBLICO EN LAS REGIONES DEL TERRITORIO   NACIONAL</t>
  </si>
  <si>
    <t>2019011000131</t>
  </si>
  <si>
    <t>FORTALECIMIENTO DE CAPACIDADES REGIONALES EN DESARROLLO DE POLITICA PUBLICA TIC ORIENTADA HACIA EL CIERRE DE BRECHA DIGITAL REGIONAL NACIONAL</t>
  </si>
  <si>
    <t>2019011000140</t>
  </si>
  <si>
    <t>DIFUSIÓN PROYECTOS PARA EL USO Y APROPIACIÓN DE LAS TIC.  NACIONAL</t>
  </si>
  <si>
    <t>2019011000301</t>
  </si>
  <si>
    <t>APOYO A OPERADORES PÚBLICOS DEL SERVICIO DE TELEVISIÓN NACIONAL</t>
  </si>
  <si>
    <t>2020011000007</t>
  </si>
  <si>
    <t>FORTALECIMIENTO Y MODERNIZACIÓN DEL MODELO DE INSPECCIÓN, VIGILANCIA Y CONTROL DEL SECTOR TIC. NACIONAL</t>
  </si>
  <si>
    <t>230800</t>
  </si>
  <si>
    <t>UNIDAD ADMINISTRATIVA ESPECIAL COMISION DE REGULACION DE COMUNICACIONES</t>
  </si>
  <si>
    <t>231200</t>
  </si>
  <si>
    <t>CORPORACION AGENCIA NACIONAL DE GOBIERNO DIGITAL - AND</t>
  </si>
  <si>
    <t>2019011000287</t>
  </si>
  <si>
    <t xml:space="preserve">CONTRIBUCIÓN AL DESARROLLO DE HERRAMIENTAS TECNOLÓGICAS Y SERVICIOS CIUDADANOS DIGITALES PARA IMPULSAR EL ECOSISTEMA DE INFORMACIÓN PÚBLICA  NACIONAL </t>
  </si>
  <si>
    <t>2017011000197</t>
  </si>
  <si>
    <t>RESTAURACION DE LAS SEDES DEL SENADO DE LA REPUBLICA, A NIVEL NACIONAL</t>
  </si>
  <si>
    <t>2017011000166</t>
  </si>
  <si>
    <t>MEJORAMIENTO DEL SISTEMA DE GESTION DOCUMENTAL Y DE LA INFORMACION EN LA CAMARA DE REPRESENTANTES BOGOTA</t>
  </si>
  <si>
    <t>2019011000063</t>
  </si>
  <si>
    <t>FORTALECIMIENTO  DEL ECOSISTEMA CINEMATOGRÁFICO Y AUDIOVISUAL COLOMBIANO  NACIONAL</t>
  </si>
  <si>
    <t>2019011000173</t>
  </si>
  <si>
    <t>FORTALECIMIENTO Y FOMENTO DE LAS INDUSTRIAS CREATIVAS Y CULTURALES DE COLOMBIA EN EL MARCO DE LA ECONOMÍA NARANJA  NACIONAL</t>
  </si>
  <si>
    <t>2019011000051</t>
  </si>
  <si>
    <t>FORTALECIMIENTO EN LA CAPACIDAD DE RESPUESTAS A LAS SOLICITUDES DE ARCHIVOS DE LAS ENTIDADES LIQUIDADAS A NIVEL   NACIONAL</t>
  </si>
  <si>
    <t>APOYO A  LOS SISTEMAS DE EDUCACIÓN Y GESTIÓN DEL TALENTO HUMANO DE LA FUERZA PÚBLICA A NIVEL  NACIONAL</t>
  </si>
  <si>
    <t>2018011000741</t>
  </si>
  <si>
    <t>OPTIMIZACIÓN DEL CENTRO DE SIMULACIÓN Y ANÁLISIS DE CRISIS DE LA ESCUELA SUPERIOR DE GUERRA EN  BOGOTÁ</t>
  </si>
  <si>
    <t>2019011000153</t>
  </si>
  <si>
    <t>FORTALECIMIENTO  DE  LA INFRAESTRUCTURA TECNOLOGICA DEL SISTEMA MISIONAL SIAEM   NACIONAL</t>
  </si>
  <si>
    <t>2019011000158</t>
  </si>
  <si>
    <t>MEJORAMIENTO DE LOS NIVELES DE ALISTAMIENTO TERRESTRE DE LOS MEDIOS OPERATIVOS Y LOGÍSTICOS DEL COMANDO GENERAL DE LAS FUERZAS MILITARES.  BOGOTÁ</t>
  </si>
  <si>
    <t>2018011000146</t>
  </si>
  <si>
    <t>FORTALECIMIENTO DE LA DOCTRINA Y CAPACITACIÓN MILITAR DEL EJÉRCITO  NACIONAL</t>
  </si>
  <si>
    <t>2018011000220</t>
  </si>
  <si>
    <t>FORTALECIMIENTO DE LOS GRUPOS ANTI EXPLOSIVOS DEL EJERCITO  NACIONAL</t>
  </si>
  <si>
    <t>2018011000287</t>
  </si>
  <si>
    <t>FORTALECIMIENTO DE LAS UNIDADES DE ATENCIÓN Y PREVENCIÓN DE DESASTRES DEL EJERCITO  NACIONAL</t>
  </si>
  <si>
    <t>2018011000569</t>
  </si>
  <si>
    <t>MEJORAMIENTO  DE LOS SERVICIOS DE CARGA DE MATERIAL Y PERSONAL A NIVEL  NACIONAL</t>
  </si>
  <si>
    <t>2019011000139</t>
  </si>
  <si>
    <t>FORTALECIMIENTO DE LA PRESTACIÓN DE LOS SERVICIOS DE SALUD DEL HOSPITAL NAVAL DE   CARTAGENA DE INDIAS</t>
  </si>
  <si>
    <t>2019011000070</t>
  </si>
  <si>
    <t>CONSTRUCCIÓN DE VIVIENDAS FISCALES Y SUS ÁREAS COMUNES A NIVEL  NACIONAL</t>
  </si>
  <si>
    <t>2019011000076</t>
  </si>
  <si>
    <t>DISEÑO E IMPLEMENTACIÓN DEL MODELO DE GESTIÓN DOCUMENTAL Y ADMINISTRACIÓN DE ARCHIVOS DE LA AGENCIA LOGÍSTICA DE LAS FUERZAS MILITARES  BOGOTÁ</t>
  </si>
  <si>
    <t>2019011000077</t>
  </si>
  <si>
    <t>FORTALECIMIENTO DE LA INFRAESTRUCTURA LOGÍSTICA DE LA REGIONAL NORORIENTE  BUCARAMANGA</t>
  </si>
  <si>
    <t>MINISTERIO DEL DEPORTE - GESTIÓN GENERAL</t>
  </si>
  <si>
    <t xml:space="preserve">MINISTERIO EDUCACION NACIONAL - GESTION GENERAL </t>
  </si>
  <si>
    <t>2019011000157</t>
  </si>
  <si>
    <t>IMPLEMENTACIÓN DE ESTRATEGIAS EDUCATIVAS INTEGRALES, PERTINENTES Y DE CALIDAD EN ZONAS RURALES  NACIONAL</t>
  </si>
  <si>
    <t>2019011000177</t>
  </si>
  <si>
    <t>DESARROLLO DE LAS CAPACIDADES DE PLANEACIÓN Y GESTIÓN INSTITUCIONALES Y SECTORIALES  NACIONAL</t>
  </si>
  <si>
    <t>2019011000178</t>
  </si>
  <si>
    <t>FORTALECIMIENTO DE LAS CONDICIONES PARA EL LOGRO DE TRAYECTORIAS EDUCATIVAS EN LA EDUCACIÓN INICIAL PREESCOLAR, BÁSICA Y MEDIA  NACIONAL</t>
  </si>
  <si>
    <t>2019011000239</t>
  </si>
  <si>
    <t>FORTALECIMIENTO DE LAS INSTITUCIONES DE EDUCACIÓN SUPERIOR PÚBLICAS EN EL MARCO DEL ARTÍCULO 183 DEL PLAN NACIONAL DE DESARROLLO   NACIONAL-[DISTRIBUCION PREVIO CONCEPTO DNP]</t>
  </si>
  <si>
    <t>2019011000066</t>
  </si>
  <si>
    <t>MEJORAMIENTO DE LAS CONDICIONES PARA EL GOCE EFECTIVO DEL DERECHO A LA EDUCACIÓN DE LA POBLACIÓN SORDA A NIVEL  NACIONAL</t>
  </si>
  <si>
    <t>2019011000072</t>
  </si>
  <si>
    <t>GENERACIÓN DE HERRAMIENTAS Y ORIENTACIONES PARA PROMOVER EL GOCE EFECTIVO DE DERECHOS DE LA POBLACIÓN SORDA ANIVEL  NACIONAL</t>
  </si>
  <si>
    <t>2019011000055</t>
  </si>
  <si>
    <t>DIVULGACIÓN ASISTENCIA TÉCNICA Y CAPACITACIÓN DE LA COMUNIDAD EDUCATIVA DE LA ESCUELA TECNOLÓGICA INSTITUTO TÉCNICO CENTRAL  BOGOTÁ</t>
  </si>
  <si>
    <t>2019011000056</t>
  </si>
  <si>
    <t>DISEÑO ORGANIZACIÓN Y PUESTA EN MARCHA DEL SISTEMA DE INVESTIGACIÓN DE LA ETITC  BOGOTÁ</t>
  </si>
  <si>
    <t>2019011000093</t>
  </si>
  <si>
    <t>ADQUISICIÓN DOTACIÓN, REPOSICIÓN, REMODELACIÓN, ADECUACIÓN Y RECUPERACIÓN DE LA PLANTA FÍSICA E INFRAESTRUCTURA TECNOLÓGICA DE LA ESCUELA TECNOLÓGICA INSTITUTO TÉCNICO CENTRAL  BOGOTÁ</t>
  </si>
  <si>
    <t>2019011000169</t>
  </si>
  <si>
    <t>DISEÑO DE POLÍTICAS Y LINEAMIENTOS EN TEMAS DE FUNCIÓN PÚBLICA PARA EL MEJORAMIENTO CONTINUO DE LA ADMINISTRACIÓN PÚBLICA.   NACIONAL</t>
  </si>
  <si>
    <t>2019011000170</t>
  </si>
  <si>
    <t>MEJORAMIENTO DE LOS NIVELES DE EFICIENCIA Y PRODUCTIVIDAD DE LAS ENTIDADES PÚBLICAS DEL ORDEN NACIONAL Y TERRITORIAL.   NACIONAL</t>
  </si>
  <si>
    <t xml:space="preserve">ESCUELA SUPERIOR DE ADMINISTRACION PUBLICA (ESAP) </t>
  </si>
  <si>
    <t>2019011000283</t>
  </si>
  <si>
    <t>FORTALECIMIENTO Y APROPIACIÓN DEL SISTEMA DE GESTIÓN EN EL MARCO DE LA ARQUITECTURA INSTITUCIONAL  NACIONAL</t>
  </si>
  <si>
    <t>2017011000155</t>
  </si>
  <si>
    <t>RECONSTRUCCIÓN Y DOTACIÓN SEDE MEDICINA LEGAL REGIONAL NOR ORIENTE  CÚCUTA</t>
  </si>
  <si>
    <t>2017011000160</t>
  </si>
  <si>
    <t>CONSTRUCCIÓN Y DOTACIÓN SEDE MEDICINA LEGAL REGIONAL ORIENTE  SOACHA</t>
  </si>
  <si>
    <t>CONSTRUCCIÓN , OPERACIÓN Y MANTENIMIENTO DE LA SEDE NIVEL CENTRAL II - PALOQUEMAO  BOGOTÁ-[PREVIO CONCEPTO DNP]</t>
  </si>
  <si>
    <t>APOYO A PROYECTOS DE INVERSIÓN A NIVEL  NACIONAL-[DISTRIBUCION PREVIO CONCEPTO DNP]</t>
  </si>
  <si>
    <t>2019011000256</t>
  </si>
  <si>
    <t>FORTALECIMIENTO DE LA GESTIÓN CON ORGANISMOS MULTILATERALES DE FINANCIAMIENTO Y COOPERACIÓN INTERNACIONAL NACIONAL</t>
  </si>
  <si>
    <t>2019011000257</t>
  </si>
  <si>
    <t>DESARROLLO E IMPLEMENTACIÓN DE UNA ESTRATEGIA PARA COBERTURAS DE LOS PRECIOS DEL PETRÓLEO PARA COLOMBIA  NACIONAL</t>
  </si>
  <si>
    <t>UNIDAD ADMINISTRATIVA ESPECIAL AGENCIA DEL INSPECTOR GENERAL DE TRIBUTOS, RENTAS Y CONTRIBUCIONES PARAFISCALES ITRC</t>
  </si>
  <si>
    <t>130119</t>
  </si>
  <si>
    <t>COLJUEGOS</t>
  </si>
  <si>
    <t>2019011000040</t>
  </si>
  <si>
    <t>FORTALECIMIENTO DE LOS PROCESOS DE ADMINISTRACIÓN, SEGUIMIENTO Y CONTROL DEL MONOPOLIO RENTÍSTICO DE LOS JUEGOS DE SUERTE Y AZAR A NIVEL   NACIONAL</t>
  </si>
  <si>
    <t>2019011000096</t>
  </si>
  <si>
    <t>FORTALECIMIENTO DEL SECTOR DE LA ECONOMÍA SOLIDARÍA EN MATERIA NORMATIVA Y REGULATORIA A NIVEL  NACIONAL</t>
  </si>
  <si>
    <t>2019011000097</t>
  </si>
  <si>
    <t>FORTALECIMIENTO DEL BUEN GOBIERNO EN LAS COOPERATIVAS DE AHORRO Y CRÉDITO A NIVEL  NACIONAL</t>
  </si>
  <si>
    <t>2019011000191</t>
  </si>
  <si>
    <t>RECONSTRUCCIÓN DE ZONAS E INFRAESTRUCTURAS AFECTADAS POR LA OCURRENCIA DEL FENÓMENO DE LA NIÑA 2010-2011.  NACIONAL-[PREVIO CONCEPTO DNP]</t>
  </si>
  <si>
    <t>2019011000266</t>
  </si>
  <si>
    <t>FORTALECIMIENTO DE LA CAPACIDAD INSTITUCIONAL EN LA GESTIÓN DE INFORMACIÓN. BOGOTÁ</t>
  </si>
  <si>
    <t>2019011000102</t>
  </si>
  <si>
    <t>FORTALECIMIENTO DE LA GESTIÓN DE OFERTA PARA LA SUPERACIÓN DE LA POBREZA- FIP A NIVEL  NACIONAL</t>
  </si>
  <si>
    <t>2019011000207</t>
  </si>
  <si>
    <t>IMPLEMENTACIÓN DE LA ESTRATEGIA DE ACOMPAÑAMIENTO FAMILIAR Y COMUNITARIO PARA LA SUPERACIÓN DE LA POBREZA - FIP A NIVEL   NACIONAL</t>
  </si>
  <si>
    <t>2020011000004</t>
  </si>
  <si>
    <t>IMPLEMENTACION DE TRANSFERENCIAS MONETARIAS NO CONDICIONAS PARA DISMINUIR POBREZA MONETARIA EN LA POBLACION POBRE NACIONAL NACIONAL</t>
  </si>
  <si>
    <t>2019011000028</t>
  </si>
  <si>
    <t>DESARROLLO INTEGRAL DE NIÑAS, NIÑOS Y ADOLESCENTES EN EL MARCO DEL RECONOCIMIENTO , GARANTIA DE SUS DERECHOS Y CONSTRUCCION DE PROYECTOS DE VIDA A NIVEL NACIONAL</t>
  </si>
  <si>
    <t>MEJORAMIENTO  DE LA INFRAESTRUCTURA Y EQUIPAMIENTO FÍSICO DE LA ENTIDAD A NIVEL   NACIONAL</t>
  </si>
  <si>
    <t>2019011000147</t>
  </si>
  <si>
    <t>FORTALECIMIENTO DE LA DIFUSIÓN DE LA INFORMACIÓN ESTADÍSTICA PRODUCIDA POR EL DANE  NACIONAL</t>
  </si>
  <si>
    <t>2019011000195</t>
  </si>
  <si>
    <t>DESARROLLO CENSO ECONOMICO. NACIONAL</t>
  </si>
  <si>
    <t>2019011000122</t>
  </si>
  <si>
    <t>FORTALECIMIENTO DEL MARCO LEGAL Y ORGANIZATIVO DE LAS KUMPANIAS RROM A NIVEL   NACIONAL</t>
  </si>
  <si>
    <t>2019011000123</t>
  </si>
  <si>
    <t>FORTALECIMIENTO A LA GARANTÍA DE LA LABOR DE DEFENSA DE LOS DERECHOS HUMANOS A NIVEL  NACIONAL</t>
  </si>
  <si>
    <t>2019011000125</t>
  </si>
  <si>
    <t>FORTALECIMIENTO PARA CONSEJOS COMUNITARIOS Y EXPRESIONES ORGANIZATIVAS EN LAS ÁREAS RURALES Y URBANAS DE LA COMUNIDAD NARP  NACIONAL-[PREVIO CONCEPTO DNP]</t>
  </si>
  <si>
    <t>2019011000129</t>
  </si>
  <si>
    <t>FORTALECIMIENTO AL EJERCICIO DE LA ACCIÓN COMUNAL Y SUS ORGANIZACIONES PARA EL DESARROLLO DE SUS EJERCICIOS DE PARTICIPACIÓN CIUDADANA EN EL MARCO DEL CONPES 3955 DE 2018 A NIVEL   NACIONAL</t>
  </si>
  <si>
    <t>2019011000171</t>
  </si>
  <si>
    <t>IMPLEMENTACIÓN DE UNA RED DE GESTIÓN DEL CONOCIMIENTO EN EL MINISTERIO DEL INTERIOR-  NACIONAL</t>
  </si>
  <si>
    <t>2018011001174</t>
  </si>
  <si>
    <t>IMPLEMENTACION DE LA RUTA DE PROTECCION COLECTIVA DE LA UNP A NIVEL NACIONAL</t>
  </si>
  <si>
    <t>2019011000116</t>
  </si>
  <si>
    <t>MODERNIZACIÓN DEL SISTEMA DE GESTIÓN DOCUMENTAL EN LA UNP A NIVEL   NACIONAL-[PREVIO CONCEPTO DNP]</t>
  </si>
  <si>
    <t>2019011000117</t>
  </si>
  <si>
    <t>OPTIMIZACIÓN DE LOS PROCESOS DE EVALUACIÓN DEL RIESGO E IMPLEMENTACIÓN DE MEDIDAS DE LA UNIDAD NACIONAL DE PROTECCIÓN  NACIONAL-[PREVIO CONCEPTO DNP]</t>
  </si>
  <si>
    <t>440101</t>
  </si>
  <si>
    <t>JURISDICCIÓN ESPECIAL PARA LA PAZ - GESTIÓN GENERAL</t>
  </si>
  <si>
    <t xml:space="preserve">IMPLEMENTACIÓN DE MEDIDAS DE PROTECCIÓN A LA VIDA, INTEGRIDAD Y SEGURIDAD PERSONAL DE LOS SUJETOS DE PROTECCIÓN DE LA JEP  NACIONAL </t>
  </si>
  <si>
    <t>UNIDAD DE BUSQUEDA DE PERSONAS DADAS POR DESAPARECIDAS EN EL CONTEXTO Y EN RAZON DEL CONFLICTO ARMADO UBPD</t>
  </si>
  <si>
    <t>2019011000065</t>
  </si>
  <si>
    <t>IMPLEMENTACIÓN DE GESTIÓN DE DATOS Y CICLO DE VIDA DE LA INFORMACIÓN  NACIONAL</t>
  </si>
  <si>
    <t>2019011000079</t>
  </si>
  <si>
    <t>FORTALECIMIENTO DE LA GESTIÓN SECTORIAL DE LA JUSTICIA FORMAL Y ADMINISTRATIVA,  NACIONAL</t>
  </si>
  <si>
    <t>2019011000106</t>
  </si>
  <si>
    <t>FORTALECIMIENTO DE LA TERRITORIALIZACIÓN DE LA POLÍTICA CRIMINAL CONTRA EL CRIMEN ORGANIZADO Y EFECTIVIDAD DE LA JUSTICIA NACIONAL  NACIONAL</t>
  </si>
  <si>
    <t>2019011000138</t>
  </si>
  <si>
    <t>DISEÑO E IMPLEMENTACIÓN DE UN MODELO DE GESTIÓN DOCUMENTAL Y ADMINISTRACIÓN DE ARCHIVOS EN EL MINISTERIO DE JUSTICIA Y DEL DERECHO  BOGOTÁ</t>
  </si>
  <si>
    <t>2019011000265</t>
  </si>
  <si>
    <t>MEJORAMIENTO DE LA EFICIENCIA INSTITUCIONAL DEL MJD PARA EL FORTALECIMIENTO DEL ACCESO A LA JUSTICIA A NIVEL  NACIONAL</t>
  </si>
  <si>
    <t>2019011000053</t>
  </si>
  <si>
    <t>MODERNIZACIÓN DE LA INFRAESTRUCTURA FÍSICA DE LA SUPERINTENDENCIA DE NOTARIADO Y REGISTRO A NIVEL  NACIONAL</t>
  </si>
  <si>
    <t>2019011000059</t>
  </si>
  <si>
    <t>MEJORAMIENTO DE LA COBERTURA DEL SERVICIO PÚBLICO REGISTRAL  NACIONAL</t>
  </si>
  <si>
    <t>2019011000160</t>
  </si>
  <si>
    <t>PROTECCIÓN DE LOS DERECHOS DE LA PROPIEDAD INMOBILIARIA SNR   NACIONAL</t>
  </si>
  <si>
    <t>2019011000273</t>
  </si>
  <si>
    <t>IMPLEMENTACIÓN DEL PROGRAMA DE FORTALECIMIENTO DE LA AGENCIA DE DEFENSA JURÍDICA A NIVEL  NACIONAL</t>
  </si>
  <si>
    <t xml:space="preserve">MINISTERIO DE MINAS Y ENERGIA - GESTION GENERAL </t>
  </si>
  <si>
    <t>2012011000231</t>
  </si>
  <si>
    <t>DISTRIBUCIÓN DE RECURSOS AL CONSUMO EN CILINDROS Y PROYECTOS DE INFRAESTRUCTURA DE GLP NACIONAL</t>
  </si>
  <si>
    <t>FORTALECIMIENTO DEL SECTOR MINERO DE PEQUEÑA ESCALA.  NACIONAL-[PREVIO CONCEPTO DNP]</t>
  </si>
  <si>
    <t xml:space="preserve">MEJORAMIENTO  DE LAS CONDICIONES DE TRABAJO DE LOS MINEROS DE SUBSISTENCIA EN EL TERRITORIO NACIONAL  NACIONAL </t>
  </si>
  <si>
    <t>2019011000024</t>
  </si>
  <si>
    <t>DISTRIBUCION DE RECURSOS PARA EL TRANSPORTE DE COMBUSTIBLES LIQUIDOS DERIVADOS DEL PETROLEO PARA ABASTECER AL DEPARTAMENTO DE NARIÑO</t>
  </si>
  <si>
    <t>2019011000137</t>
  </si>
  <si>
    <t>MEJORAMIENTO DE LA COMPETITIVIDAD PARA EL DESARROLLO DEL SECTOR MINERO A NIVEL NACIONAL</t>
  </si>
  <si>
    <t>2019011000154</t>
  </si>
  <si>
    <t>IMPLEMENTACIÓN IMPLEMENTACIÓN MODELO DE GESTIÓN DE DOCUMENTOS ELECTRÓNICOS DE ARCHIVO - MGDEA  BOGOTÁ</t>
  </si>
  <si>
    <t>2019011000155</t>
  </si>
  <si>
    <t>FORTALECIMIENTO DE LA TRANSFORMACIÓN DIGITAL EN EL MINISTERIO DE MINAS Y ENERGÍA  NACIONAL-[PREVIO CONCEPTO DNP]</t>
  </si>
  <si>
    <t>ESTUDIOS PARA EL DESARROLLO REGULATORIO DE LOS SECTORES DE ENERGÍA ELÉCTRICA, GAS COMBUSTIBLE Y COMBUSTIBLES LÍQUIDOS A NIVEL   NACIONAL-[PREVIO CONCEPTO DNP]</t>
  </si>
  <si>
    <t xml:space="preserve">MEJORAMIENTO  Y MODERNIZACIÓN DE LAS TICS DE LA CREG A NIVEL  NACIONAL </t>
  </si>
  <si>
    <t>FORTALECIMIENTO INSTITUCIONAL A PARTIR DEL APRENDIZAJE ORGANIZACIONAL A NIVEL  NACIONAL</t>
  </si>
  <si>
    <t xml:space="preserve">FORTALECIMIENTO INSTITUCIONAL DEL SERVICIO GEOLÓGICO COLOMBIANO A NIVEL   NACIONAL </t>
  </si>
  <si>
    <t>2019011000084</t>
  </si>
  <si>
    <t>DESARROLLO DE ESTRATEGIAS PARA DOTAR DE SENTIDO SOCIAL Y AMBIENTAL LA PLANEACIÓN MINERO ENERGÉTICA A NIVEL  NACIONAL</t>
  </si>
  <si>
    <t>2019011000085</t>
  </si>
  <si>
    <t>IMPLEMENTACIÓN DE ACCIONES PARA LA CONFIABILIDAD DEL SUBSECTOR ELÉCTRICO A NIVEL  NACIONAL</t>
  </si>
  <si>
    <t>2019011000088</t>
  </si>
  <si>
    <t>ASESORIA PARA LA SEGURIDAD ENERGÉTICA Y EL SEGUIMIENTO DEL  PEN  A NIVEL  NACIONAL</t>
  </si>
  <si>
    <t>2019011000089</t>
  </si>
  <si>
    <t>ASESORIA PARA LA PLANEACIÓN DE ABASTECIMIENTO Y CONFIABILIDAD DEL SUB SECTOR DE HIDROCARBUROS A NIVEL  NACIONAL</t>
  </si>
  <si>
    <t>2019011000090</t>
  </si>
  <si>
    <t>GENERACIÓN  DE VALOR PÚBLICO A TRAVES DEL EMPRENDIMIENTO Y LA INNOVACIÓN PARA LA UPME UBICADA EN  BOGOTÁ-[PREVIO CONCEPTO DNP]</t>
  </si>
  <si>
    <t>2019011000092</t>
  </si>
  <si>
    <t>ASESORIA PARA LA EQUIDAD Y CONECTIVIDAD ENERGÉTICA A NIVEL  NACIONAL</t>
  </si>
  <si>
    <t>2019011000094</t>
  </si>
  <si>
    <t>ASESORIA  PARA PROMOVER EL DESARROLLO SOSTENIBLE Y LA COMPETITIVIDAD DEL SECTOR MINERO A NIVEL  NACIONAL-[PREVIO CONCEPTO DNP]</t>
  </si>
  <si>
    <t>2019011000150</t>
  </si>
  <si>
    <t>FORTALECIMIENTO DE LAS TECNOLOGIAS DE LA INFORMACION Y LAS COMUNICACIONES DE IPSE COMO REFERENTE DE INFORMACION PARA LAS ZONAS NO INTERCONECTADAS - IPSE BOGOTA</t>
  </si>
  <si>
    <t>2019011000156</t>
  </si>
  <si>
    <t>FORTALECIMIENTO FORTALECIMIENTO DE LA GESTIÓN INSTITUCIONAL DEL IPSE   BOGOTÁ</t>
  </si>
  <si>
    <t>FORTALECIMIENTO DE LAS TECNOLOGÍAS DE LA INFORMACIÓN Y LAS COMUNICACIONES PARA LA TRANSFORMACIÓN DIGITAL DE LA AGENCIA NACIONAL DE HIDROCARBUROS A NIVEL   NACIONAL</t>
  </si>
  <si>
    <t>2019011000101</t>
  </si>
  <si>
    <t>MEJORAMIENTO DE LOS ESTÁNDARES DE LA ACTIVIDAD MINERA A NIVEL  NACIONAL</t>
  </si>
  <si>
    <t>2019011000091</t>
  </si>
  <si>
    <t>MEJORAMIENTO DE LA GESTIÓN DOCUMENTAL Y DIGITALIZACIÓN DEL FONDO DOCUMENTAL DE  LA PROCURADURÍA GENERAL DE LA NACIÓN A NIVEL   NACIONAL</t>
  </si>
  <si>
    <t>2019011000120</t>
  </si>
  <si>
    <t>ADECUACIÓN Y DOTACIÓN DE LA INFRAESTRUCTURA FÍSICA ASOCIADA A LA IMPLEMENTACIÓN DE SALAS DE AUDIENCIA Y CONFERENCIA DE LA PROCURADURÍA GENERAL DE LA NACIÓN EN LAS PROCURADURÍAS REGIONALES Y PROVINCIALES DEL TERRITORIO   NACIONAL</t>
  </si>
  <si>
    <t>2017011000182</t>
  </si>
  <si>
    <t>FORTALECIMIENTO DEL SISTEMA INTEGRADO DE GESTIÓN EN LA DEFENSORÍA DEL PUEBLO A NIVEL NACIONAL.  NACIONAL</t>
  </si>
  <si>
    <t>2017011000184</t>
  </si>
  <si>
    <t>FORTALECIMIENTO DE LA ATENCIÓN, PROMOCIÓN, DIVULGACIÓN, PROTECCIÓN Y DEFENSA DE DERECHOS HUMANOS A LA POBLACIÓN Y GRUPOS DE INTERÉS EN EL TERRITORIO NACIONAL  NACIONAL</t>
  </si>
  <si>
    <t>DESARROLLO PARA LA FORMACIÓN DE LOS FUNCIONARIOS DE LA CGR, DE OTROS ORGANISMOS DE CONTROL FISCAL Y DE LA CIUDADANÍA, EN INVESTIGACIÓN Y HERRAMIENTAS TÉCNICAS RELACIONADAS CON EL CONTROL FISCAL  NACIONAL</t>
  </si>
  <si>
    <t>2019011000021</t>
  </si>
  <si>
    <t>MEJORAMIENTO DE LAS CONDICIONES DE ACCESO, USO Y CONSULTA DE LA DOCUMENTACION E INFORMACION GENERADA POR LA CONTRALORIA GENERAL DE LA REPUBLICA DURANTE EL PERIODO DE 1.923 A 2000 NACIONAL</t>
  </si>
  <si>
    <t>2020011000002</t>
  </si>
  <si>
    <t>FORTALECIMIENTO DEL EJERCICIO DEL CONTROL FISCAL CON EFICIENCIA EN LA GESTIÓN DE DATOS DE LA CONTRALORÍA GENERAL DE LA REPÚBLICA NACIONAL</t>
  </si>
  <si>
    <t>APOYO A ENTIDADES PÚBLICAS PARA PROYECTOS DE INVERSIÓN  NACIONAL-[DISTRIBUCION PREVIO CONCEPTO DNP]</t>
  </si>
  <si>
    <t>2019011000080</t>
  </si>
  <si>
    <t>MEJORAMIENTO DE LAS ACCIONES DE VIGILANCIA Y CONTROL DE LA CALIDAD DEL AGUA EN LOS PRESTADORES DEL SERVICIO DE ACUEDUCTO NACIONAL</t>
  </si>
  <si>
    <t>2019011000099</t>
  </si>
  <si>
    <t>IMPLEMENTACION DE METODOLOGIA DE CLASIFICACION POR NIVEL DE RIESGO A LOS PRESTADORES DEL SECTOR DE ACUEDUCTO Y ALCANTARILLADO NACIONAL</t>
  </si>
  <si>
    <t>2019011000114</t>
  </si>
  <si>
    <t>MEJORAMIENTO EN LA IMPLEMENTACIÓN DEL MODELO INTEGRADO DE PLANEACIÓN Y GESTIÓN EN LA SUPERSERVICIOS  NACIONAL</t>
  </si>
  <si>
    <t xml:space="preserve">PRESIDENCIA DE LA REPUBLICA - GESTION GENERAL </t>
  </si>
  <si>
    <t>2019011000069</t>
  </si>
  <si>
    <t>MEJORAMIENTO DEL ACCESO DE LOS JOVENES A OPORTUNIDADES PARA EL EJERCICIO PLENO DE SU CIUDADANIA A NIVEL NACIONAL</t>
  </si>
  <si>
    <t>2019011000163</t>
  </si>
  <si>
    <t>APOYO A LAS ACCIONES PARA EL DESARROLLO INTEGRAL Y EL EJERCICIO PLENO DE LOS DERECHOS DE LOS NIÑOS, NIÑAS Y ADOLESCENTES EN LOS TERRITORIOS.  NACIONAL</t>
  </si>
  <si>
    <t>2019011000183</t>
  </si>
  <si>
    <t>FORTALECIMIENTO DE LAS CAPACIDADES DE GESTIÓN ESTRATÉGICA DEL SECTOR PÚBLICO  NACIONAL</t>
  </si>
  <si>
    <t>0214</t>
  </si>
  <si>
    <t>Fortalecimiento de las capacidades de articulación estratégica, modernización, eficiencia administrativa, transparencia y acceso a la información desde el sector Presidencia</t>
  </si>
  <si>
    <t>2019011000278</t>
  </si>
  <si>
    <t>MEJORAMIENTO DEL ACCESO DE LAS PERSONAS CON DISCAPACIDAD A LA OFERTA INSTITUCIONAL   NACIONAL</t>
  </si>
  <si>
    <t xml:space="preserve">AGENCIA PRESIDENCIAL DE COOPERACIÓN INTERNACIONAL DE COLOMBIA, APC - COLOMBIA </t>
  </si>
  <si>
    <t>DISTRIBUCIÓN DE RECURSOS DE COOPERACIÓN INTERNACIONAL NO REEMBOLSABLE A ENTIDADES DEL ORDEN  NACIONAL-[DISTRIBUCION PREVIO CONCEPTO DNP]</t>
  </si>
  <si>
    <t>2019011000073</t>
  </si>
  <si>
    <t>CONSOLIDACIÓN DEL SISTEMA NACIONAL DE COOPERACIÓN INTERNACIONAL A NIVEL  NACIONAL</t>
  </si>
  <si>
    <t xml:space="preserve">UNIDAD NACIONAL PARA LA GESTIÓN DEL RIESGO DE DESASTRES </t>
  </si>
  <si>
    <t>021401</t>
  </si>
  <si>
    <t>AGENCIA DE RENOVACIÓN DEL TERRITORIO ART - GESTIÓN GENERAL</t>
  </si>
  <si>
    <t>IMPLEMENTACIÓN DE ACTIVIDADES PARA LA REACTIVACIÓN ECONÓMICA, SOCIAL Y AMBIENTAL EN LAS ZONAS FOCALIZADAS POR LOS PROGRAMAS DE DESARROLLO CON ENFOQUE TERRITORIAL - PDET NIVEL NACIONAL</t>
  </si>
  <si>
    <t>0212</t>
  </si>
  <si>
    <t>2019011000057</t>
  </si>
  <si>
    <t>APOYO A LA IMPLEMENTACIÓN DE ESQUEMAS DE FINANCIACIÓN, COFINANCIACIÓN Y SEGUIMIENTO DE PROYECTOS QUE CONTRIBUYAN AL DESARROLLO DE LOS TERRITORIOS PRIORIZADOS A NIVEL NACIONAL</t>
  </si>
  <si>
    <t>2019011000060</t>
  </si>
  <si>
    <t>APOYO A LA IMPLEMENTACIÓN DE LOS PROGRAMAS DE DESARROLLO CON ENFOQUE TERRITORIAL – PDET EN LAS ZONAS PRIORIZADAS A NIVEL  NACIONAL</t>
  </si>
  <si>
    <t xml:space="preserve">IMPLEMENTACIÓN  DE ESTRATEGIAS PARA FORTALECER LA GESTIÓN DE LOS DESPACHOS JUDICIALES EN LA RAMA JUDICIAL A NIVEL   NACIONAL </t>
  </si>
  <si>
    <t>2019011000200</t>
  </si>
  <si>
    <t>CONSTRUCCIÓN CIUDADELA JUDICIAL PARA   BOGOTÁ</t>
  </si>
  <si>
    <t>2019011000201</t>
  </si>
  <si>
    <t>CONSTRUCCIÓN PALACIO DE JUSTICIA DE  CARTAGENA DE INDIAS</t>
  </si>
  <si>
    <t>MEJORAMIENTO DE CAPACIDADES LOCALES EN LAS CASAS LÚDICAS EN EL MARCO DEL PROGRAMA INTEGRAL NIÑOS, NIÑAS Y ADOLESCENTES CON OPORTUNIDADES  NACIONAL-[PREVIO CONCEPTO DNP]</t>
  </si>
  <si>
    <t xml:space="preserve">MINISTERIO DE SALUD Y PROTECCION SOCIAL - GESTIÓN GENERAL </t>
  </si>
  <si>
    <t>2019011000032</t>
  </si>
  <si>
    <t>APOYO AL PROCESO DE CERTIFICACIÓN DE DISCAPACIDAD  NACIONAL</t>
  </si>
  <si>
    <t>2019011000027</t>
  </si>
  <si>
    <t>FORTALECIMIENTO A  LA INVESTIGACIÓN DE SINTOMÁTICOS DE PIEL Y SISTEMA NERVIOSO PERIFÉRICO EN CONVIVIENTES DE PACIENTES HANSEN A NIVEL NACIONAL DEL SANATORIO DE   AGUA DE DIOS</t>
  </si>
  <si>
    <t>2019011000030</t>
  </si>
  <si>
    <t>FORTALECIMIENTO ENTORNO LABORAL SALUDABLE DEL INSTITUTO NACIONAL DE SALUD   NACIONAL</t>
  </si>
  <si>
    <t>2019011000038</t>
  </si>
  <si>
    <t>DESARROLLO DE LA GESTIÓN ESTRATÉGICA DEL TALENTO HUMANO EN LA SUPERSALUD A NIVEL  NACIONAL</t>
  </si>
  <si>
    <t>2017011000359</t>
  </si>
  <si>
    <t>FORTALECIMIENTO DE LOS LABORATORIOS COMO ENTE  REFERENTE A  NIVEL  NACIONAL</t>
  </si>
  <si>
    <t>191402</t>
  </si>
  <si>
    <t>FONDO PASIVO SOCIAL DE FERROCARRILES NACIONALES DE COLOMBIA -PENSIONES</t>
  </si>
  <si>
    <t>2019011000208</t>
  </si>
  <si>
    <t>MEJORAMIENTO  DE LA GESTIÓN ADMINISTRATIVA, OPERATIVA Y TECNOLÓGICA DE LA UNIDAD DE PENSIONES DEL FONDO DE PASIVO SOCIAL DE FERROCARRILES NACIONALES DE COLOMBIA  BOGOTÁ</t>
  </si>
  <si>
    <t>2019011000186</t>
  </si>
  <si>
    <t>FORTALECIMIENTO DE LAS POLITICAS DE EMPLEO Y  DE FORMACIÓN PARA EL TRABAJO  NACIONAL</t>
  </si>
  <si>
    <t>2020011000008</t>
  </si>
  <si>
    <t>FORTALECIMIENTO DE LAS POLITICAS DE EMPLEO Y DE FORMACION PARA EL TRABAJO NACIONAL</t>
  </si>
  <si>
    <t>2020011000012</t>
  </si>
  <si>
    <t>IMPLEMENTACION DE UN ESQUEMA DE COMPENSACION EN FAVOR DE LOS HOGARES DE MENORES INGRESOS. NACIONAL</t>
  </si>
  <si>
    <t>2018011000858</t>
  </si>
  <si>
    <t>IMPLEMENTACIÓN DEL SISTEMA DE GESTIÓN DOCUMENTAL DEL MINISTERIO DE TRANSPORTE  NACIONAL</t>
  </si>
  <si>
    <t>2018011000897</t>
  </si>
  <si>
    <t>FORTALECIMIENTO DE LA GESTIÓN INSTITUCIONAL DEL MINISTERIO PARA LA IMPLEMENTACIÓN DE LA POLÍTICA NACIONAL DE SEGURIDAD VIAL  NACIONAL</t>
  </si>
  <si>
    <t>2018011000915</t>
  </si>
  <si>
    <t>FORTALECIMIENTO AL MANEJO DE LAS SUSTANCIAS QUÍMICAS Y MERCANCÍAS PELIGROSAS DURANTE SU TRANSPORTE EN LOS DIFERENTES MODOS  NACIONAL</t>
  </si>
  <si>
    <t>2018011000930</t>
  </si>
  <si>
    <t>IMPLEMENTACIÓN DE HERRAMIENTAS Y ESTRATEGIAS PARA UN EFICIENTE SISTEMA CONSTRUCTIVO QUE SE APLICARÁ A LOS DIFERENTES INMUEBLES  A NIVEL  NACIONAL</t>
  </si>
  <si>
    <t>2019011000151</t>
  </si>
  <si>
    <t>FORTALECIMIENTO DE LA PRODUCCIÓN Y COBERTURA DE LA DIVULGACIÓN DE LAS POLÍTICAS Y GESTIÓN DEL SECTOR TRANSPORTE A SUS PÚBLICOS DE INTERÉS  NACIONAL</t>
  </si>
  <si>
    <t>2019011000152</t>
  </si>
  <si>
    <t>FORTALECIMIENTO DE LA ACCESIBILIDAD E INTERACCIÓN DE LOS USUARIOS Y PARTES INTERESADAS EN LA GESTIÓN DEL SECTOR  TRANSPORTE  NACIONAL</t>
  </si>
  <si>
    <t>2019011000209</t>
  </si>
  <si>
    <t>FORTALECIMIENTO PARA LA APLICACIÓN DE UN MODELO DE GESTIÓN SECTORIAL.  NACIONAL</t>
  </si>
  <si>
    <t>MINISTERIO DE TRANSPORTE CORPORACION AUTONOMA REGIONAL DEL RIO GRANDE DE LA MAGDALENA CORMAGDALENA</t>
  </si>
  <si>
    <t>MEJORAMIENTO Y MANTENIMIENTO TRIBUGÁ-MEDELLÍN-PUERTO BERRIO-CRUCE RUTA 45-BARRANCABERMEJA-BUCARAMANGA-PAMPLONA-ARAUCA.   CHOCÓ, ANTIOQUIA, SANTANDER, NORTE DE SANTANDER, ARAUCA-[PREVIO CONCEPTO DNP]</t>
  </si>
  <si>
    <t>CONSTRUCCIÓN , MEJORAMIENTO Y MANTENIMIENTO DE LA CARRETERA POPAYÁN - PATICO - PALETARÁ - ISNOS - PITALITO - SAN AGUSTÍN DE LOS CIRCUITOS ECOTURÍSTICOS  HUILA, CAUCA-[PREVIO CONCEPTO DNP]</t>
  </si>
  <si>
    <t xml:space="preserve">CONSTRUCCIÓN , MEJORAMIENTO Y MANTENIMIENTO DE LA CARRETERA LA UNIÓN - SONSON, CIRCUITO MEDELLÍN - VALLE DE RIONEGRO.  ANTIOQUIA </t>
  </si>
  <si>
    <t>MEJORAMIENTO , MANTENIMIENTO, ADECUACIÓN Y ADQUISICIÓN DE EDIFICIOS SEDES DEL INVIAS.  NACIONAL-[PREVIO CONCEPTO DNP]</t>
  </si>
  <si>
    <t>2019011000005</t>
  </si>
  <si>
    <t>MEJORAMIENTO, MANTENIMIENTO Y REHABILITACION DE CORREDORES RURALES PRODUCTIVOS - COLOMBIA RURAL. NACIONAL</t>
  </si>
  <si>
    <t>2019011000196</t>
  </si>
  <si>
    <t>INVESTIGACIÓN DE NUEVAS TECNOLOGÍAS PARA LA INFRAESTRUCTURA DE TRANSPORTE.  NACIONAL</t>
  </si>
  <si>
    <t>2019011000197</t>
  </si>
  <si>
    <t>RECUPERACION Y MITIGACION AMBIENTAL EN EL AREA DE INFLUENCIA DE LA ZONA PORTUARIA DE SANTA MARTA - CAÑO CLARIN. DEPARTAMENTO DEL MAGDALENA</t>
  </si>
  <si>
    <t>2019011000198</t>
  </si>
  <si>
    <t>ADMINISTRACIÓN , RECAUDO Y CONTROL DE LA CONTRIBUCIÓN POR VALORIZACIÓN.  NACIONAL-[PREVIO CONCEPTO DNP]</t>
  </si>
  <si>
    <t>2019011000199</t>
  </si>
  <si>
    <t>DESARROLLO E IMPLEMENTACIÓN DE UN SISTEMA DE GESTIÓN DE LA INFRAESTRUCTURA DE TRANSPORTE.   NACIONAL</t>
  </si>
  <si>
    <t>2019011000202</t>
  </si>
  <si>
    <t>CONSTRUCCIÓN , MEJORAMIENTO Y MANTENIMIENTO DE LAS VÍAS PEREIRA - CERRITOS Y RETORNO SANTA ROSA DE LOS ACCESOS A PEREIRA.  RISARALDA</t>
  </si>
  <si>
    <t>2019011000264</t>
  </si>
  <si>
    <t>CONSTRUCCIÓN , MEJORAMIENTO Y MANTENIMIENTO DE INFRAESTRUCTURA PARA CONECTAR TERRITORIOS, GOBIERNOS Y POBLACIONES.  NACIONAL</t>
  </si>
  <si>
    <t>2019011000271</t>
  </si>
  <si>
    <t>CONSTRUCCIÓN DE UNA PISTA DE ATERRIZAJE (HITO 1: 1460X30M) EN PALESTINA</t>
  </si>
  <si>
    <t>2018011000432</t>
  </si>
  <si>
    <t>IMPLEMENTACION DEL SISTEMA DE GESTION DOCUMENTAL DE LA AGENCIA NACIONAL DE INFRAESTRUCTURA NACIONAL</t>
  </si>
  <si>
    <t xml:space="preserve">MEJORAMIENTO APOYO ESTATAL PROYECTO DE CONCESIÒN RUTA DEL SOL SECTOR III,   CESAR, BOLÍVAR, MAGDALENA </t>
  </si>
  <si>
    <t>2018011001089</t>
  </si>
  <si>
    <t>APOYO OBRAS COMPLEMENTARIAS CONTRATOS DE CONCESIÓN NACIONAL</t>
  </si>
  <si>
    <t>2018011001137</t>
  </si>
  <si>
    <t>MEJORAMIENTO , CONSTRUCCIÓN, REHABILITACIÓN, MANTENIMIENTO  Y OPERACIÓN DEL CORREDOR BUCARAMANGA, BARRANCABERMEJA, YONDÓ EN LOS DEPARTAMENTOS DE   ANTIOQUIA, SANTANDER</t>
  </si>
  <si>
    <t>2018011001139</t>
  </si>
  <si>
    <t>MEJORAMIENTO REHABILITACIÓN Y MANTENIMIENTO DEL CORREDOR HONDA - PUERTO SALGAR - GIRARDOT, DEPARTAMENTOS DE    CUNDINAMARCA, CALDAS, TOLIMA</t>
  </si>
  <si>
    <t>2018011001152</t>
  </si>
  <si>
    <t>MEJORAMIENTO DEL CORREDOR PUERTA DE HIERRO - PALMAR DE VARELA Y CARRETO - CRUZ DEL VISO EN LOS DEPARTAMENTOS DE    ATLÁNTICO, BOLÍVAR, SUCRE</t>
  </si>
  <si>
    <t>2018011001153</t>
  </si>
  <si>
    <t>MEJORAMIENTO REHABILITACIÓN, CONSTRUCCIÓN, MANTENIMIENTO, Y OPERACIÓN DEL CORREDOR RUMICHACA - PASTO EN EL DEPARTAMENTO DE    NARIÑO</t>
  </si>
  <si>
    <t>2018011001154</t>
  </si>
  <si>
    <t>MEJORAMIENTO REHABILITACIÓN, MANTENIMIENTO Y OPERACIÓN DEL CORREDOR TRANSVERSAL DEL SISGA, DEPARTAMENTOS DE   BOYACÁ, CUNDINAMARCA, CASANARE</t>
  </si>
  <si>
    <t>2018011001155</t>
  </si>
  <si>
    <t>CONSTRUCCIÓN OPERACIÓN Y MANTENIMIENTO DE LA CONCESIÓN AUTOPISTA CONEXIÓN PACIFICO 1 - AUTOPISTAS PARA LA PROSPERIDAD ANTIOQUIA</t>
  </si>
  <si>
    <t>2018011001156</t>
  </si>
  <si>
    <t>MEJORAMIENTO CONSTRUCCIÓN, OPERACIÓN Y MANTENIMIENTO  DE LA CONCESIÓN AUTOPISTA CONEXIÓN PACIFICO 2     ANTIOQUIA</t>
  </si>
  <si>
    <t>2018011001157</t>
  </si>
  <si>
    <t>MEJORAMIENTO  CONSTRUCCIÓN, OPERACIÓN, Y MANTENIMIENTO DE LA AUTOPISTA CONEXIÓN PACIFICO 3  AUTOPISTAS PARA LA PROSPERIDAD   ANTIOQUIA</t>
  </si>
  <si>
    <t>2018011001158</t>
  </si>
  <si>
    <t>MEJORAMIENTO REHABILITACIÓN, CONSTRUCCIÓN, MANTENIMIENTO Y OPERACIÓN DEL CORREDOR BUCARAMANGA PAMPLONA    NORTE DE SANTANDER</t>
  </si>
  <si>
    <t>2018011001159</t>
  </si>
  <si>
    <t>MEJORAMIENTO REHABILITACIÓN, CONSTRUCCIÓN, MANTENIMIENTO Y OPERACIÓN DEL CORREDOR SANTANA - MOCOA - NEIVA, DEPARTAMENTOS DE  HUILA, PUTUMAYO, CAUCA</t>
  </si>
  <si>
    <t>2018011001160</t>
  </si>
  <si>
    <t>MEJORAMIENTO CONSTRUCCIÓN, REHABILITACIÓN Y MANTENIMIENTO DEL CORREDOR VILLAVICENCIO - YOPAL DEPARTAMENTOS DEL   META, CASANARE</t>
  </si>
  <si>
    <t>2018011001161</t>
  </si>
  <si>
    <t>CONSTRUCCIÓN OPERACIÒN Y MANTENIMIENTO DE LA VÍA MULALO - LOBOGUERRERO, DEPARTAMENTO DEL VALLE DEL CAUCA</t>
  </si>
  <si>
    <t>2018011001162</t>
  </si>
  <si>
    <t>REHABILITACIÓN MEJORAMIENTO, OPERACIÓN Y MANTENIMIENTO DEL CORREDOR PERIMETRAL DE CUNDINAMARCA, CENTRO ORIENTE   CUNDINAMARCA</t>
  </si>
  <si>
    <t>2018011001164</t>
  </si>
  <si>
    <t>REHABILITACIÓN MEJORAMIENTO, CONSTRUCCIÓN, MANTENIMIENTO Y OPERACIÓN DEL CORREDOR CARTAGENA - BARRANQUILLA Y CIRCUNVALAR DE LA PROSPERIDAD, DEPARTAMENTOS DE   ATLÁNTICO, BOLÍVAR</t>
  </si>
  <si>
    <t>2018011001165</t>
  </si>
  <si>
    <t>REHABILITACIÓN CONSTRUCCIÒN, MEJORAMIENTO, OPERACIÒN Y MANTENIMIENTO DE LA CONCESIÒN AUTOPISTA AL RIO MAGDALENA 2, DEPARTAMENTOS DE ANTIOQUIA, SANTANDER</t>
  </si>
  <si>
    <t>2018011001166</t>
  </si>
  <si>
    <t>MEJORAMIENTO CONSTRUCCIÓN, REHABILITACIÓN OPERACIÓN Y MANTENIMIENTO DE LA CONCESIÓN AUTOPISTA AL MAR 2   ANTIOQUIA</t>
  </si>
  <si>
    <t>2018011001167</t>
  </si>
  <si>
    <t>MEJORAMIENTO CONSTRUCCIÓN, MANTENIMIENTO Y OPERACIÓN DEL CORREDOR CONEXIÓN NORTE, AUTOPISTAS PARA LA PROSPERIDAD   ANTIOQUIA</t>
  </si>
  <si>
    <t>2018011001169</t>
  </si>
  <si>
    <t>MEJORAMIENTO CONSTRUCCIÒN, REHABILITACIÓN, OPERACIÒN Y MANTENIMIENTO DE LA CONCESIÒN AUTOPISTA AL MAR 1, DEPARTAMENTO DE ANTIOQUIA</t>
  </si>
  <si>
    <t>2018011001171</t>
  </si>
  <si>
    <t>MEJORAMIENTO REHABILITACIÓN, CONSTRUCCIÓN , MANTENIMIENTO  Y OPERACIÓN DEL CORREDOR POPAYAN - SANTANDER DE QUILICHAO EN EL DEPARTAMENTO DEL     CAUCA</t>
  </si>
  <si>
    <t>2019011000025</t>
  </si>
  <si>
    <t>MEJORAMIENTO CONSTRUCCIÓN REHABILITACIÓN, MANTENIMIENTO Y OPERACIÓN, DEL CORREDOR VIAL PAMPLONA - CUCÚTA DEPARTAMENTO DE   NORTE DE SANTANDER</t>
  </si>
  <si>
    <t>2019011000083</t>
  </si>
  <si>
    <t>CONTROL Y SEGUIMIENTO A LA OPERACIÓN DE LAS VÍAS PRIMARIAS CONCESIONADAS  NACIONAL</t>
  </si>
  <si>
    <t>2019011000110</t>
  </si>
  <si>
    <t>CONTROL Y SEGUIMIENTO A LA OPERACIÒN DE LOS AEROPUERTOS CONCESIONADOS  NACIONAL</t>
  </si>
  <si>
    <t>2019011000111</t>
  </si>
  <si>
    <t>CONTROL Y SEGUIMIENTO A LA OPERACIÒN DE LAS VÌAS FÈRREAS  NACIONAL</t>
  </si>
  <si>
    <t>2019011000144</t>
  </si>
  <si>
    <t>CONTROL Y SEGUIMIENTO A LA OPERACIÓN DE LOS PUERTOS CONCESIONADOS   NACIONAL</t>
  </si>
  <si>
    <t>2019011000296</t>
  </si>
  <si>
    <t>FORTALECIMIENTO DE LOS PROCESOS DE PRODUCCIÓN DE VIVIENDA NACIONAL</t>
  </si>
  <si>
    <t>TOTAL ENTIDAD n…</t>
  </si>
  <si>
    <r>
      <t>1. Para identificar los compromisos asociados a su entidad en la pestaña</t>
    </r>
    <r>
      <rPr>
        <b/>
        <sz val="11"/>
        <color theme="1"/>
        <rFont val="Calibri"/>
        <family val="2"/>
        <scheme val="minor"/>
      </rPr>
      <t xml:space="preserve"> "6.6 Anexo_PND Rrom"</t>
    </r>
    <r>
      <rPr>
        <sz val="11"/>
        <color theme="1"/>
        <rFont val="Calibri"/>
        <family val="2"/>
        <scheme val="minor"/>
      </rPr>
      <t xml:space="preserve"> encontrara la lista de compromisos Rrom.</t>
    </r>
  </si>
  <si>
    <r>
      <t xml:space="preserve">1. Para identificar los compromisos asociados a su entidad en la pestaña </t>
    </r>
    <r>
      <rPr>
        <b/>
        <sz val="11"/>
        <color theme="1"/>
        <rFont val="Calibri"/>
        <family val="2"/>
        <scheme val="minor"/>
      </rPr>
      <t xml:space="preserve">"6.6 Anexo_PND Rrom" </t>
    </r>
    <r>
      <rPr>
        <sz val="11"/>
        <color theme="1"/>
        <rFont val="Calibri"/>
        <family val="2"/>
        <scheme val="minor"/>
      </rPr>
      <t>encontrara la lista de compromisos Rrom.</t>
    </r>
  </si>
  <si>
    <r>
      <rPr>
        <b/>
        <sz val="20"/>
        <color theme="1"/>
        <rFont val="Cambria"/>
        <family val="1"/>
      </rPr>
      <t>Los recursos focalizados, son los orientados a la garantía de los derechos de las mujeres y el cierre de brechas de género.</t>
    </r>
    <r>
      <rPr>
        <sz val="16"/>
        <color theme="1"/>
        <rFont val="Cambria"/>
        <family val="1"/>
      </rPr>
      <t xml:space="preserve">
* Esta política esta conformada por 5 categorías principales y una categoria transversal, en la columna "Categoría Equidad para la Mujer" puede identificarlas (lista desplegable). En la lista desplegable encontraran 10 opciones, la categoria especifica (5 categorias) y la categoria especifica acompañada de la transversal " Desarrollo institucional y transformación cultural".
*Si el rubro contiene más de una categoria se pueden adicionar cuantas filas sean necesarias.
</t>
    </r>
  </si>
  <si>
    <r>
      <rPr>
        <b/>
        <sz val="20"/>
        <color theme="1"/>
        <rFont val="Cambria"/>
        <family val="1"/>
      </rPr>
      <t>Los recursos focalizados, son los orientados a la garantía de los derechos de las mujeres y el cierre de brechas de género.</t>
    </r>
    <r>
      <rPr>
        <sz val="16"/>
        <color theme="1"/>
        <rFont val="Cambria"/>
        <family val="1"/>
      </rPr>
      <t xml:space="preserve">
* Esta política esta conformada por 5 categorías principales y una categoria transversal, en la columna "Categoría Equidad para la Mujer" puede identificarlas (lista desplegable). En la lista desplegable encontraran 10 opciones, la categoria especifica (5 categorias) y la categoria especifica acompañada de la transversal " Desarrollo institucional y transformación cultural".
*Se debe registrar el nombre del producto del proyecto que apunta al cumplimiento de la categoria, por lo tanto el valor que se registra en las vigencias es el valor que se proyecta asignarle a ese producto.
*Si hay más de un producto dentro de la categoría  se pueden adicionar cuantas filas sean necesarias.
*Si el proyecto contiene más de una categoria se pueden adicionar cuantas filas sean necesarias.
</t>
    </r>
  </si>
  <si>
    <t>Código</t>
  </si>
  <si>
    <t>Unidad Ejecutora</t>
  </si>
  <si>
    <t>Código Programa</t>
  </si>
  <si>
    <t>Programa</t>
  </si>
  <si>
    <t>Apropiación Vigente con partidas suspendidas</t>
  </si>
  <si>
    <t>CDP</t>
  </si>
  <si>
    <t>Obligación</t>
  </si>
  <si>
    <t>Pago</t>
  </si>
  <si>
    <t>CIENCIA Y TECNOLOGÍA</t>
  </si>
  <si>
    <t>DEFENSA Y POLICÍA</t>
  </si>
  <si>
    <t>DEPORTE Y RECREACIÓN</t>
  </si>
  <si>
    <t>EDUCACIÓN</t>
  </si>
  <si>
    <t>FISCALÍA</t>
  </si>
  <si>
    <t>INCLUSIÓN SOCIAL Y RECONCILIACIÓN</t>
  </si>
  <si>
    <t>INFORMACIÓN ESTADÍSTICA</t>
  </si>
  <si>
    <t>JURISDICCION ESPECIAL PARA LA PAZ</t>
  </si>
  <si>
    <t>MINAS Y ENERGÍA</t>
  </si>
  <si>
    <t>SALUD Y PROTECCIÓN SOCIAL</t>
  </si>
  <si>
    <t>2016011000028</t>
  </si>
  <si>
    <t>APOYO A ENTIDADES TERRITORIALES Y ESE EN PROYECTOS QUE MEJOREN LA CAPACIDAD RESOLUTIVA EN LA PRESTACIÓN DE SERVICIOS DE SALUD - NACIONAL</t>
  </si>
  <si>
    <t>ANIMALES VIVOS</t>
  </si>
  <si>
    <t>PRIODUCTOS QUIMICOS INORGANICOS BASICOS N.P.C</t>
  </si>
  <si>
    <t>PRODUCTOS FARMACEUTICOS</t>
  </si>
  <si>
    <t>PRODUCTOS DE EMPAQUE Y ENVASADO, DE PLASTICO</t>
  </si>
  <si>
    <t>SERVICIOS CIENTIFICOS Y OTROS TECNICOS</t>
  </si>
  <si>
    <t>CAPACITACION EN EL DESARROLLO DE COMPETENCIAS</t>
  </si>
  <si>
    <t>SERVICIO DE DESCONTAMINACION</t>
  </si>
  <si>
    <t>PRODUCTO</t>
  </si>
  <si>
    <t>TOTAL</t>
  </si>
  <si>
    <t>SERVICIO S DE ARRENDAMIENTO  SIN OPOCION DE CROMPRA DE OTROS BIENES</t>
  </si>
  <si>
    <t xml:space="preserve">EXCEDENTES FINANCIEROS </t>
  </si>
  <si>
    <t xml:space="preserve">INSTITUTO NACIONAL DE SALUD </t>
  </si>
  <si>
    <t xml:space="preserve">NOTA LA DIFERENCIA A PARTIR DEL AÑO 2021, RADICA EN LOS RECURSOS ADICIONALES RECIBIDOS PARA ATENDER LA EMERGENCIA POR COVID 19 EQUIVALENTES A 10 MIL MILLONES </t>
  </si>
  <si>
    <t xml:space="preserve">NOTA 2: LA DISMINUCIÓN DEL 14% DEL 2021, CON RESPECTO A 2020 CORRESPONDE AL MAYOR FLUJO ASIGNADO PARA ATENDER LA SITUACION DE EMERGENCIA. </t>
  </si>
  <si>
    <t xml:space="preserve">NOTA 1: EL INS NO TIENE PARTIDAS SUSPENDIDAS - A FINALES DE MARZO INGRESARON 10 MILLONES AL RUBRO DE GASTOS GENERALES PARA MANEJO EMERGENCIA POR COVID 19 </t>
  </si>
  <si>
    <r>
      <rPr>
        <b/>
        <sz val="12"/>
        <color theme="8" tint="-0.499984740745262"/>
        <rFont val="Arial"/>
        <family val="2"/>
      </rPr>
      <t>GASTOS DE PERSONAL</t>
    </r>
    <r>
      <rPr>
        <sz val="12"/>
        <color theme="8" tint="-0.499984740745262"/>
        <rFont val="Arial"/>
        <family val="2"/>
      </rPr>
      <t>: Se requieren aproximadamente $36.000 millones de pesos, con el fin de garantizar la provisión de la planta de personal en su totalidad con las respectivas prestaciones sociales y demás aspectos contemplados en la ley, es decir, cubriendo los 477 cargos con que cuenta la planta de personal del INS.</t>
    </r>
  </si>
  <si>
    <r>
      <rPr>
        <b/>
        <sz val="12"/>
        <color theme="8" tint="-0.499984740745262"/>
        <rFont val="Arial"/>
        <family val="2"/>
      </rPr>
      <t>ADQUISICIÓN DE BIENES Y SERVICIOS</t>
    </r>
    <r>
      <rPr>
        <sz val="12"/>
        <color theme="8" tint="-0.499984740745262"/>
        <rFont val="Arial"/>
        <family val="2"/>
      </rPr>
      <t>: Se requiere aproximadamente 5.050 millones. La diferencia negativa entre lo que se requiere y lo apropiado en 2020, obedece a que en esta vigencia se recibieron 10.500 millones para fortalecer la atención de la emergencia generada por el COVID-19.</t>
    </r>
  </si>
  <si>
    <r>
      <rPr>
        <b/>
        <sz val="12"/>
        <color theme="8" tint="-0.499984740745262"/>
        <rFont val="Arial"/>
        <family val="2"/>
      </rPr>
      <t>TRANSFERENCIAS CORRIENTES Y GASTOS DE TRIBUTOS MULTAS</t>
    </r>
    <r>
      <rPr>
        <sz val="12"/>
        <color theme="8" tint="-0.499984740745262"/>
        <rFont val="Arial"/>
        <family val="2"/>
      </rPr>
      <t>: A través de este rubro se debe garantizar el pago de la Cuota Auditaje de la Contraloría General de la República y para los recursos destinados a Sentencias y Conciliaciones, la Oficina Asesora Jurídica de acuerdo con sus responsabilidades establecidas en el Decreto 2774 de 2012 y teniendo en cuenta los procesos judiciales que cursan en contra de la Entidad, así como los porcentajes de participación que podrían tenerse en cuenta, en el momento  en que los Despachos Judiciales emitan un fallo condenatorio en Segunda Instancia (de ser procedente), se podría establecer un valor estimado para cubrir las pretensiones que pueden fallarse para el año 2021, en aproximadamente 2.150 millones de pesos.</t>
    </r>
  </si>
  <si>
    <t>INSTITUTO NACIONAL DE SALUD</t>
  </si>
  <si>
    <t>Salud Pública y Prestación de Servicios</t>
  </si>
  <si>
    <t>CONSTRUCCIÓN</t>
  </si>
  <si>
    <t>PRODUCCIÓN</t>
  </si>
  <si>
    <t>RENOVACIÓN TECNOLÓGICA</t>
  </si>
  <si>
    <t>SISTEMAS</t>
  </si>
  <si>
    <t>VIGILANCIA</t>
  </si>
  <si>
    <t xml:space="preserve">OBSERVATORIO </t>
  </si>
  <si>
    <t>INVESTIGACIÓN</t>
  </si>
  <si>
    <t>NUTRICIÓN</t>
  </si>
  <si>
    <t>RED NACIONAL DE LABORATORIOS</t>
  </si>
  <si>
    <t>BANCOS DE SANGRE Y TRASPLANTES</t>
  </si>
  <si>
    <t>ENTORNO LABORAL SALUDABLE DEL INS.</t>
  </si>
  <si>
    <t>Fortalecimiento de la Gestión</t>
  </si>
  <si>
    <t>1901-0300-12 RENOVACIÓN TECNOLÓGICA DE LOS LABORATORIOS DEL INS  NACIONAL</t>
  </si>
  <si>
    <t>1901-030-11 FORTALECIMIENTO DE LA CAPACIDAD INSTITUCIONAL EN LA PROVISIÓN DE BIENES Y SERVICIOS DE INTERÉS PARA LA S</t>
  </si>
  <si>
    <t>1901-0300-13 FORTALECIMIENTO  DE LA CAPACIDAD RESOLUTIVA DEL  LABORATORIO NACIONAL DE REFERENCIA Y REDES DE LABORAT</t>
  </si>
  <si>
    <t>Otros Proyectos (5 Proyectos misionales)</t>
  </si>
  <si>
    <t>1999-0300-5 FORTALECIMIENTO INSTITUCIONAL EN TECNOLOGÍAS DE INFORMACIÓN Y COMUNICACIONES  NACIONAL</t>
  </si>
  <si>
    <t>1999-0300-4 FORTALECIMIENTO CONSTRUCCIÓN, ADECUACIÓN Y MANTENIMIENTO DE INFRAESTRUCTURA FÍSICA DEL INS</t>
  </si>
  <si>
    <t>1999-0300-6 FORTALECIMIENTO ENTORNO LABORAL SALUDABLE DEL INSTITUTO NACIONAL DE SALUD  NACIONAL</t>
  </si>
  <si>
    <t>1. Vigilancia  por laboratorio de los eventos de interés en salud pública
2. Apoyo a brotes
3. Fortalecimiento a entidades territoriales a través de reuniones, asistencias técnicas y capacitaciones
4. Mantenimiento de la acreditación bajo las normas 17025  y la implementación de la  Norma 17043 
5. Adquisición de elementos de bioseguridad, aseo, desinfección y reactivos</t>
  </si>
  <si>
    <t xml:space="preserve">- Producción de viales de SAP, medios de cultivo y animales de laboratorio </t>
  </si>
  <si>
    <t>1. Adquisición de equipos de laboratorio
2. Contratación del servicio de mantenimiento preventivo, correctivo, verificación, calibración o calificación para algunas familias de equipos.</t>
  </si>
  <si>
    <t>1. La continuidad en la implementación del Modelo de Seguridad y Privacidad de la Información y del protocolo IPV6 sería limitada
2. Implementar el Modelo de Arquitectura Empresarial
3. Mejorar las condiciones del Centro de Datos (Cambio del Sistema control de incendios, del sistema control de acceso, la ampliación centro de datos, la adquisición de planta eléctrica o solar)
4. Aumentar la capacidad de Almacenamiento que es necesaria para alojar los sistemas de información y mantener el backup de los usuarios y de la información institucional (Correo, portales institucionales, etc.)
5. Adquirir equipos y licencias de seguridad cumpliendo con estándares IPV6 (Balanceadores para infraestructura y sistemas de información, DLP, Herramientas para análisis de vulnerabilidades en código de aplicaciones)</t>
  </si>
  <si>
    <t>1. Adquisición de otros equipos tecnológicos, reactivos e insumos para la gestión misional en investigación y vigilancia en Salud Pública.
2. Contratación del servicios profesionales de apoyo para atender los compromisos asignados al INS.
3. Varios proyectos continúan con el crecimiento para mantener capacidad adquisitiva y tener continuidad.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</si>
</sst>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5" formatCode="_(&quot;$&quot;\ * #,##0.00_);_(&quot;$&quot;\ * \(#,##0.00\);_(&quot;$&quot;\ * &quot;-&quot;??_);_(@_)"/>
    <numFmt numFmtId="166" formatCode="_(* #,##0.00_);_(* \(#,##0.00\);_(* &quot;-&quot;??_);_(@_)"/>
    <numFmt numFmtId="167" formatCode="_(* #,##0_);_(* \(#,##0\);_(* &quot;-&quot;??_);_(@_)"/>
    <numFmt numFmtId="168" formatCode="[$-240A]General"/>
    <numFmt numFmtId="169" formatCode="#,###,,"/>
    <numFmt numFmtId="170" formatCode="_-* #,##0\ _€_-;\-* #,##0\ _€_-;_-* &quot;-&quot;??\ _€_-;_-@_-"/>
    <numFmt numFmtId="171" formatCode="_-* #,##0_-;\-* #,##0_-;_-* &quot;-&quot;??_-;_-@_-"/>
    <numFmt numFmtId="172" formatCode="_-* #,##0.0_-;\-* #,##0.0_-;_-* &quot;-&quot;??_-;_-@_-"/>
    <numFmt numFmtId="173" formatCode="_(* #,##0.0_);_(* \(#,##0.0\);_(* &quot;-&quot;??_);_(@_)"/>
    <numFmt numFmtId="174" formatCode="_-* #,##0.0_-;\-* #,##0.0_-;_-* &quot;-&quot;?_-;_-@_-"/>
    <numFmt numFmtId="175" formatCode="#,##0.0"/>
    <numFmt numFmtId="176" formatCode="_-* #,##0.0_-;\-* #,##0.0_-;_-* &quot;-&quot;_-;_-@_-"/>
  </numFmts>
  <fonts count="107" x14ac:knownFonts="1">
    <font>
      <sz val="11"/>
      <color theme="1"/>
      <name val="Calibri"/>
      <family val="2"/>
      <scheme val="minor"/>
    </font>
    <font>
      <sz val="11"/>
      <color theme="1"/>
      <name val="Calibri"/>
      <family val="2"/>
      <scheme val="minor"/>
    </font>
    <font>
      <sz val="18"/>
      <name val="Arial"/>
      <family val="2"/>
    </font>
    <font>
      <b/>
      <sz val="12"/>
      <color rgb="FFFFFFFF"/>
      <name val="Calibri"/>
      <family val="2"/>
    </font>
    <font>
      <sz val="14"/>
      <color theme="1"/>
      <name val="Calibri"/>
      <family val="2"/>
      <scheme val="minor"/>
    </font>
    <font>
      <b/>
      <sz val="14"/>
      <color rgb="FFFFFFFF"/>
      <name val="Calibri"/>
      <family val="2"/>
    </font>
    <font>
      <b/>
      <sz val="11"/>
      <color theme="0"/>
      <name val="Calibri"/>
      <family val="2"/>
      <scheme val="minor"/>
    </font>
    <font>
      <sz val="13"/>
      <color rgb="FF000000"/>
      <name val="Calibri"/>
      <family val="2"/>
    </font>
    <font>
      <b/>
      <sz val="13"/>
      <color rgb="FFFFFFFF"/>
      <name val="Calibri"/>
      <family val="2"/>
    </font>
    <font>
      <sz val="14"/>
      <name val="Arial"/>
      <family val="2"/>
    </font>
    <font>
      <b/>
      <sz val="16"/>
      <color rgb="FFFFFFFF"/>
      <name val="Calibri"/>
      <family val="2"/>
    </font>
    <font>
      <sz val="10"/>
      <color rgb="FF000000"/>
      <name val="Calibri"/>
      <family val="2"/>
    </font>
    <font>
      <b/>
      <sz val="11"/>
      <color rgb="FFFFFFFF"/>
      <name val="Calibri"/>
      <family val="2"/>
    </font>
    <font>
      <sz val="12"/>
      <color theme="1"/>
      <name val="Calibri"/>
      <family val="2"/>
      <scheme val="minor"/>
    </font>
    <font>
      <b/>
      <sz val="22"/>
      <color theme="8" tint="-0.249977111117893"/>
      <name val="Calibri"/>
      <family val="2"/>
      <scheme val="minor"/>
    </font>
    <font>
      <b/>
      <sz val="16"/>
      <color theme="0"/>
      <name val="Calibri"/>
      <family val="2"/>
    </font>
    <font>
      <b/>
      <sz val="14"/>
      <color theme="0"/>
      <name val="Calibri"/>
      <family val="2"/>
    </font>
    <font>
      <sz val="14"/>
      <color theme="0"/>
      <name val="Arial"/>
      <family val="2"/>
    </font>
    <font>
      <b/>
      <sz val="14"/>
      <color theme="0"/>
      <name val="Calibri"/>
      <family val="2"/>
      <scheme val="minor"/>
    </font>
    <font>
      <sz val="11"/>
      <color rgb="FF800000"/>
      <name val="Arial"/>
      <family val="2"/>
    </font>
    <font>
      <sz val="11"/>
      <color rgb="FF800000"/>
      <name val="Calibri"/>
      <family val="2"/>
    </font>
    <font>
      <sz val="11"/>
      <color rgb="FF800000"/>
      <name val="Calibri"/>
      <family val="2"/>
      <scheme val="minor"/>
    </font>
    <font>
      <sz val="14"/>
      <color rgb="FF800000"/>
      <name val="Calibri"/>
      <family val="2"/>
    </font>
    <font>
      <sz val="14"/>
      <color rgb="FF800000"/>
      <name val="Arial"/>
      <family val="2"/>
    </font>
    <font>
      <b/>
      <sz val="14"/>
      <color theme="1"/>
      <name val="Calibri"/>
      <family val="2"/>
      <scheme val="minor"/>
    </font>
    <font>
      <sz val="11"/>
      <color rgb="FF000000"/>
      <name val="Calibri"/>
      <family val="2"/>
    </font>
    <font>
      <sz val="11"/>
      <name val="Calibri"/>
      <family val="2"/>
      <scheme val="minor"/>
    </font>
    <font>
      <sz val="16"/>
      <color rgb="FF000000"/>
      <name val="Arial"/>
      <family val="2"/>
    </font>
    <font>
      <sz val="11"/>
      <color rgb="FF000000"/>
      <name val="Arial"/>
      <family val="2"/>
    </font>
    <font>
      <b/>
      <sz val="22"/>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b/>
      <sz val="24"/>
      <color theme="8" tint="-0.499984740745262"/>
      <name val="Cambria"/>
      <family val="1"/>
    </font>
    <font>
      <b/>
      <sz val="16"/>
      <color theme="8" tint="-0.499984740745262"/>
      <name val="Calibri"/>
      <family val="2"/>
      <scheme val="minor"/>
    </font>
    <font>
      <b/>
      <sz val="10"/>
      <color theme="8" tint="-0.499984740745262"/>
      <name val="Calibri"/>
      <family val="2"/>
    </font>
    <font>
      <b/>
      <sz val="18"/>
      <color theme="8" tint="-0.499984740745262"/>
      <name val="Calibri"/>
      <family val="2"/>
      <scheme val="minor"/>
    </font>
    <font>
      <b/>
      <sz val="11"/>
      <color theme="8" tint="-0.499984740745262"/>
      <name val="Calibri"/>
      <family val="2"/>
    </font>
    <font>
      <sz val="11"/>
      <color theme="8" tint="-0.499984740745262"/>
      <name val="Arial"/>
      <family val="2"/>
    </font>
    <font>
      <b/>
      <sz val="12"/>
      <color theme="8" tint="-0.499984740745262"/>
      <name val="Calibri"/>
      <family val="2"/>
    </font>
    <font>
      <sz val="12"/>
      <color theme="8" tint="-0.499984740745262"/>
      <name val="Arial"/>
      <family val="2"/>
    </font>
    <font>
      <b/>
      <sz val="13"/>
      <color theme="8" tint="-0.499984740745262"/>
      <name val="Calibri"/>
      <family val="2"/>
    </font>
    <font>
      <sz val="14"/>
      <color theme="8" tint="-0.499984740745262"/>
      <name val="Arial"/>
      <family val="2"/>
    </font>
    <font>
      <sz val="14"/>
      <color theme="8" tint="-0.499984740745262"/>
      <name val="Calibri"/>
      <family val="2"/>
    </font>
    <font>
      <sz val="18"/>
      <color theme="8" tint="-0.499984740745262"/>
      <name val="Arial"/>
      <family val="2"/>
    </font>
    <font>
      <sz val="10"/>
      <color theme="8" tint="-0.499984740745262"/>
      <name val="Calibri"/>
      <family val="2"/>
      <scheme val="minor"/>
    </font>
    <font>
      <b/>
      <sz val="14"/>
      <color theme="8" tint="-0.499984740745262"/>
      <name val="Calibri"/>
      <family val="2"/>
    </font>
    <font>
      <sz val="11"/>
      <color theme="8" tint="-0.499984740745262"/>
      <name val="Calibri"/>
      <family val="2"/>
    </font>
    <font>
      <sz val="14"/>
      <color theme="8" tint="-0.499984740745262"/>
      <name val="Calibri"/>
      <family val="2"/>
      <scheme val="minor"/>
    </font>
    <font>
      <b/>
      <sz val="8"/>
      <color theme="8" tint="-0.499984740745262"/>
      <name val="Calibri"/>
      <family val="2"/>
    </font>
    <font>
      <sz val="10"/>
      <color theme="8" tint="-0.499984740745262"/>
      <name val="Calibri"/>
      <family val="2"/>
    </font>
    <font>
      <sz val="10"/>
      <color theme="8" tint="-0.499984740745262"/>
      <name val="Arial"/>
      <family val="2"/>
    </font>
    <font>
      <sz val="12"/>
      <color theme="8" tint="-0.499984740745262"/>
      <name val="Calibri"/>
      <family val="2"/>
    </font>
    <font>
      <sz val="20"/>
      <color theme="8" tint="-0.499984740745262"/>
      <name val="Calibri"/>
      <family val="2"/>
      <scheme val="minor"/>
    </font>
    <font>
      <b/>
      <sz val="11"/>
      <color theme="8" tint="-0.499984740745262"/>
      <name val="Arial"/>
      <family val="2"/>
    </font>
    <font>
      <sz val="11"/>
      <name val="Arial"/>
      <family val="2"/>
    </font>
    <font>
      <b/>
      <sz val="11"/>
      <color theme="0"/>
      <name val="Arial"/>
      <family val="2"/>
    </font>
    <font>
      <b/>
      <sz val="11"/>
      <color theme="8" tint="-0.499984740745262"/>
      <name val="Cambria"/>
      <family val="1"/>
    </font>
    <font>
      <b/>
      <sz val="11"/>
      <color theme="8" tint="-0.499984740745262"/>
      <name val="Calibri"/>
      <family val="2"/>
      <scheme val="minor"/>
    </font>
    <font>
      <b/>
      <sz val="11"/>
      <color theme="1"/>
      <name val="Calibri"/>
      <family val="2"/>
      <scheme val="minor"/>
    </font>
    <font>
      <b/>
      <sz val="24"/>
      <color rgb="FFAF272D"/>
      <name val="Cambria"/>
      <family val="1"/>
    </font>
    <font>
      <sz val="11"/>
      <color theme="1"/>
      <name val="Cambria"/>
      <family val="1"/>
    </font>
    <font>
      <b/>
      <sz val="17"/>
      <color rgb="FF800000"/>
      <name val="Cambria"/>
      <family val="1"/>
    </font>
    <font>
      <sz val="16"/>
      <color theme="1"/>
      <name val="Cambria"/>
      <family val="1"/>
    </font>
    <font>
      <b/>
      <sz val="20"/>
      <color rgb="FF800000"/>
      <name val="Cambria"/>
      <family val="1"/>
    </font>
    <font>
      <b/>
      <sz val="18"/>
      <color rgb="FF376091"/>
      <name val="Cambria"/>
      <family val="1"/>
    </font>
    <font>
      <b/>
      <sz val="16"/>
      <color rgb="FF800000"/>
      <name val="Cambria"/>
      <family val="1"/>
    </font>
    <font>
      <b/>
      <sz val="10"/>
      <color rgb="FF800000"/>
      <name val="Cambria"/>
      <family val="1"/>
    </font>
    <font>
      <b/>
      <sz val="16"/>
      <color theme="0"/>
      <name val="Cambria"/>
      <family val="1"/>
    </font>
    <font>
      <b/>
      <sz val="16"/>
      <color rgb="FFFFFFFF"/>
      <name val="Cambria"/>
      <family val="1"/>
    </font>
    <font>
      <sz val="16"/>
      <color rgb="FF800000"/>
      <name val="Cambria"/>
      <family val="1"/>
    </font>
    <font>
      <sz val="16"/>
      <name val="Cambria"/>
      <family val="1"/>
    </font>
    <font>
      <sz val="10"/>
      <color rgb="FF800000"/>
      <name val="Cambria"/>
      <family val="1"/>
    </font>
    <font>
      <b/>
      <sz val="12"/>
      <color rgb="FFFFFFFF"/>
      <name val="Cambria"/>
      <family val="1"/>
    </font>
    <font>
      <b/>
      <sz val="16"/>
      <name val="Cambria"/>
      <family val="1"/>
    </font>
    <font>
      <sz val="8"/>
      <name val="Calibri"/>
      <family val="2"/>
      <scheme val="minor"/>
    </font>
    <font>
      <b/>
      <sz val="12"/>
      <name val="Cambria"/>
      <family val="1"/>
    </font>
    <font>
      <sz val="11"/>
      <name val="Cambria"/>
      <family val="1"/>
    </font>
    <font>
      <sz val="11"/>
      <color theme="0"/>
      <name val="Cambria"/>
      <family val="1"/>
    </font>
    <font>
      <b/>
      <sz val="16"/>
      <color theme="1"/>
      <name val="Cambria"/>
      <family val="1"/>
    </font>
    <font>
      <b/>
      <sz val="20"/>
      <color theme="8" tint="-0.499984740745262"/>
      <name val="Calibri"/>
      <family val="2"/>
      <scheme val="minor"/>
    </font>
    <font>
      <b/>
      <sz val="20"/>
      <color theme="1"/>
      <name val="Cambria"/>
      <family val="1"/>
    </font>
    <font>
      <sz val="16"/>
      <name val="Calibri"/>
      <family val="2"/>
    </font>
    <font>
      <b/>
      <sz val="12"/>
      <color theme="1"/>
      <name val="Calibri"/>
      <family val="2"/>
      <scheme val="minor"/>
    </font>
    <font>
      <b/>
      <sz val="16"/>
      <color theme="1"/>
      <name val="Calibri"/>
      <family val="2"/>
      <scheme val="minor"/>
    </font>
    <font>
      <sz val="12"/>
      <color rgb="FFFFFFFF"/>
      <name val="Arial"/>
      <family val="2"/>
    </font>
    <font>
      <b/>
      <sz val="11"/>
      <name val="Calibri"/>
      <family val="2"/>
      <scheme val="minor"/>
    </font>
    <font>
      <sz val="11"/>
      <name val="Calibri"/>
      <family val="2"/>
    </font>
    <font>
      <b/>
      <sz val="16"/>
      <name val="Calibri"/>
      <family val="2"/>
      <scheme val="minor"/>
    </font>
    <font>
      <b/>
      <sz val="11"/>
      <name val="Arial"/>
      <family val="2"/>
    </font>
    <font>
      <b/>
      <sz val="11"/>
      <name val="Calibri"/>
      <family val="2"/>
    </font>
    <font>
      <b/>
      <sz val="24"/>
      <color rgb="FF800000"/>
      <name val="Cambria"/>
      <family val="1"/>
    </font>
    <font>
      <sz val="11"/>
      <color theme="9" tint="-0.499984740745262"/>
      <name val="Calibri"/>
      <family val="2"/>
      <scheme val="minor"/>
    </font>
    <font>
      <b/>
      <sz val="11"/>
      <color theme="9" tint="-0.499984740745262"/>
      <name val="Calibri"/>
      <family val="2"/>
      <scheme val="minor"/>
    </font>
    <font>
      <b/>
      <sz val="18"/>
      <color rgb="FF800000"/>
      <name val="Cambria"/>
      <family val="1"/>
    </font>
    <font>
      <b/>
      <sz val="22"/>
      <color rgb="FF800000"/>
      <name val="Cambria"/>
      <family val="1"/>
    </font>
    <font>
      <b/>
      <sz val="12"/>
      <color rgb="FF800000"/>
      <name val="Cambria"/>
      <family val="1"/>
    </font>
    <font>
      <sz val="12"/>
      <color theme="1"/>
      <name val="Arial"/>
      <family val="2"/>
    </font>
    <font>
      <sz val="10"/>
      <name val="Arial"/>
      <family val="2"/>
    </font>
    <font>
      <sz val="10"/>
      <color theme="1"/>
      <name val="Calibri"/>
      <family val="2"/>
      <scheme val="minor"/>
    </font>
    <font>
      <sz val="12"/>
      <color theme="8" tint="-0.499984740745262"/>
      <name val="Calibri"/>
      <family val="2"/>
      <scheme val="minor"/>
    </font>
    <font>
      <b/>
      <sz val="14"/>
      <color theme="8" tint="-0.499984740745262"/>
      <name val="Arial"/>
      <family val="2"/>
    </font>
    <font>
      <b/>
      <sz val="12"/>
      <color theme="8" tint="-0.499984740745262"/>
      <name val="Arial"/>
      <family val="2"/>
    </font>
    <font>
      <sz val="14"/>
      <color theme="1"/>
      <name val="Arial"/>
      <family val="2"/>
    </font>
    <font>
      <b/>
      <sz val="14"/>
      <color theme="1"/>
      <name val="Arial"/>
      <family val="2"/>
    </font>
    <font>
      <b/>
      <sz val="14"/>
      <color rgb="FFFFFFFF"/>
      <name val="Arial"/>
      <family val="2"/>
    </font>
    <font>
      <sz val="14"/>
      <color rgb="FFFFFFFF"/>
      <name val="Arial"/>
      <family val="2"/>
    </font>
    <font>
      <sz val="14"/>
      <color rgb="FF000000"/>
      <name val="Arial"/>
      <family val="2"/>
    </font>
  </fonts>
  <fills count="22">
    <fill>
      <patternFill patternType="none"/>
    </fill>
    <fill>
      <patternFill patternType="gray125"/>
    </fill>
    <fill>
      <patternFill patternType="solid">
        <fgColor rgb="FFD8D8D8"/>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203764"/>
        <bgColor indexed="64"/>
      </patternFill>
    </fill>
    <fill>
      <patternFill patternType="solid">
        <fgColor rgb="FFAF272D"/>
        <bgColor indexed="64"/>
      </patternFill>
    </fill>
    <fill>
      <patternFill patternType="solid">
        <fgColor theme="5" tint="0.79998168889431442"/>
        <bgColor indexed="64"/>
      </patternFill>
    </fill>
    <fill>
      <patternFill patternType="solid">
        <fgColor rgb="FFFEE8E8"/>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79998168889431442"/>
        <bgColor indexed="64"/>
      </patternFill>
    </fill>
    <fill>
      <patternFill patternType="solid">
        <fgColor rgb="FF002060"/>
        <bgColor indexed="64"/>
      </patternFill>
    </fill>
    <fill>
      <patternFill patternType="solid">
        <fgColor rgb="FF069169"/>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00B0F0"/>
        <bgColor indexed="64"/>
      </patternFill>
    </fill>
  </fills>
  <borders count="190">
    <border>
      <left/>
      <right/>
      <top/>
      <bottom/>
      <diagonal/>
    </border>
    <border>
      <left/>
      <right/>
      <top/>
      <bottom style="thin">
        <color rgb="FFB8CCE4"/>
      </bottom>
      <diagonal/>
    </border>
    <border>
      <left style="thin">
        <color rgb="FFB8CCE4"/>
      </left>
      <right style="thin">
        <color rgb="FFB8CCE4"/>
      </right>
      <top style="thin">
        <color rgb="FFB8CCE4"/>
      </top>
      <bottom style="thin">
        <color rgb="FFB8CCE4"/>
      </bottom>
      <diagonal/>
    </border>
    <border>
      <left style="thin">
        <color rgb="FFB8CCE4"/>
      </left>
      <right style="thin">
        <color rgb="FFB8CCE4"/>
      </right>
      <top style="thin">
        <color rgb="FFB8CCE4"/>
      </top>
      <bottom/>
      <diagonal/>
    </border>
    <border>
      <left style="thin">
        <color rgb="FFB8CCE4"/>
      </left>
      <right style="thin">
        <color rgb="FFB8CCE4"/>
      </right>
      <top/>
      <bottom style="thin">
        <color rgb="FFB8CCE4"/>
      </bottom>
      <diagonal/>
    </border>
    <border>
      <left style="thin">
        <color indexed="64"/>
      </left>
      <right style="thin">
        <color indexed="64"/>
      </right>
      <top style="thin">
        <color indexed="64"/>
      </top>
      <bottom style="thin">
        <color indexed="64"/>
      </bottom>
      <diagonal/>
    </border>
    <border>
      <left/>
      <right style="thin">
        <color rgb="FFB8CCE4"/>
      </right>
      <top/>
      <bottom style="thin">
        <color rgb="FFB8CCE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thin">
        <color rgb="FFB8CCE4"/>
      </right>
      <top style="thin">
        <color rgb="FFB8CCE4"/>
      </top>
      <bottom style="thin">
        <color rgb="FFB8CCE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rgb="FFB8CCE4"/>
      </right>
      <top style="thin">
        <color rgb="FFB8CCE4"/>
      </top>
      <bottom/>
      <diagonal/>
    </border>
    <border>
      <left style="medium">
        <color theme="0"/>
      </left>
      <right/>
      <top style="medium">
        <color theme="0"/>
      </top>
      <bottom style="medium">
        <color theme="0"/>
      </bottom>
      <diagonal/>
    </border>
    <border>
      <left/>
      <right/>
      <top style="medium">
        <color rgb="FF000000"/>
      </top>
      <bottom/>
      <diagonal/>
    </border>
    <border>
      <left/>
      <right style="medium">
        <color rgb="FF000000"/>
      </right>
      <top/>
      <bottom/>
      <diagonal/>
    </border>
    <border>
      <left style="medium">
        <color theme="0"/>
      </left>
      <right/>
      <top style="medium">
        <color theme="0"/>
      </top>
      <bottom/>
      <diagonal/>
    </border>
    <border>
      <left style="medium">
        <color theme="0"/>
      </left>
      <right/>
      <top style="medium">
        <color indexed="64"/>
      </top>
      <bottom style="medium">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theme="0"/>
      </left>
      <right style="medium">
        <color theme="0"/>
      </right>
      <top style="thin">
        <color indexed="64"/>
      </top>
      <bottom style="medium">
        <color theme="0"/>
      </bottom>
      <diagonal/>
    </border>
    <border>
      <left style="thin">
        <color indexed="64"/>
      </left>
      <right style="medium">
        <color theme="0"/>
      </right>
      <top style="medium">
        <color indexed="64"/>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rgb="FFB8CCE4"/>
      </right>
      <top/>
      <bottom style="thin">
        <color indexed="64"/>
      </bottom>
      <diagonal/>
    </border>
    <border>
      <left style="thin">
        <color rgb="FFB8CCE4"/>
      </left>
      <right style="thin">
        <color rgb="FFB8CCE4"/>
      </right>
      <top/>
      <bottom style="thin">
        <color indexed="64"/>
      </bottom>
      <diagonal/>
    </border>
    <border>
      <left style="thin">
        <color rgb="FFB8CCE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B8CCE4"/>
      </right>
      <top style="thin">
        <color indexed="64"/>
      </top>
      <bottom/>
      <diagonal/>
    </border>
    <border>
      <left style="thin">
        <color rgb="FFB8CCE4"/>
      </left>
      <right style="thin">
        <color rgb="FFB8CCE4"/>
      </right>
      <top style="thin">
        <color indexed="64"/>
      </top>
      <bottom/>
      <diagonal/>
    </border>
    <border>
      <left style="thin">
        <color rgb="FFB8CCE4"/>
      </left>
      <right/>
      <top style="thin">
        <color indexed="64"/>
      </top>
      <bottom/>
      <diagonal/>
    </border>
    <border>
      <left style="thin">
        <color indexed="64"/>
      </left>
      <right style="thin">
        <color rgb="FFB8CCE4"/>
      </right>
      <top style="thin">
        <color indexed="64"/>
      </top>
      <bottom/>
      <diagonal/>
    </border>
    <border>
      <left style="thin">
        <color rgb="FFB8CCE4"/>
      </left>
      <right style="thin">
        <color indexed="64"/>
      </right>
      <top style="thin">
        <color indexed="64"/>
      </top>
      <bottom/>
      <diagonal/>
    </border>
    <border>
      <left style="thin">
        <color indexed="64"/>
      </left>
      <right/>
      <top/>
      <bottom style="thin">
        <color rgb="FFB8CCE4"/>
      </bottom>
      <diagonal/>
    </border>
    <border>
      <left style="thin">
        <color rgb="FFB8CCE4"/>
      </left>
      <right style="thin">
        <color indexed="64"/>
      </right>
      <top/>
      <bottom style="thin">
        <color rgb="FFB8CCE4"/>
      </bottom>
      <diagonal/>
    </border>
    <border>
      <left style="thin">
        <color indexed="64"/>
      </left>
      <right style="thin">
        <color rgb="FFB8CCE4"/>
      </right>
      <top/>
      <bottom/>
      <diagonal/>
    </border>
    <border>
      <left style="thin">
        <color rgb="FFB8CCE4"/>
      </left>
      <right style="thin">
        <color indexed="64"/>
      </right>
      <top style="thin">
        <color rgb="FFB8CCE4"/>
      </top>
      <bottom style="thin">
        <color rgb="FFB8CCE4"/>
      </bottom>
      <diagonal/>
    </border>
    <border>
      <left style="thin">
        <color indexed="64"/>
      </left>
      <right style="thin">
        <color rgb="FFB8CCE4"/>
      </right>
      <top/>
      <bottom style="thin">
        <color rgb="FFB8CCE4"/>
      </bottom>
      <diagonal/>
    </border>
    <border>
      <left style="thin">
        <color indexed="64"/>
      </left>
      <right style="thin">
        <color rgb="FFB8CCE4"/>
      </right>
      <top style="thin">
        <color rgb="FFB8CCE4"/>
      </top>
      <bottom style="thin">
        <color rgb="FFB8CCE4"/>
      </bottom>
      <diagonal/>
    </border>
    <border>
      <left style="thin">
        <color indexed="64"/>
      </left>
      <right style="thin">
        <color rgb="FFB8CCE4"/>
      </right>
      <top style="thin">
        <color rgb="FFB8CCE4"/>
      </top>
      <bottom style="thin">
        <color indexed="64"/>
      </bottom>
      <diagonal/>
    </border>
    <border>
      <left style="thin">
        <color rgb="FFB8CCE4"/>
      </left>
      <right style="thin">
        <color rgb="FFB8CCE4"/>
      </right>
      <top style="thin">
        <color rgb="FFB8CCE4"/>
      </top>
      <bottom style="thin">
        <color indexed="64"/>
      </bottom>
      <diagonal/>
    </border>
    <border>
      <left style="thin">
        <color rgb="FFB8CCE4"/>
      </left>
      <right style="thin">
        <color indexed="64"/>
      </right>
      <top style="thin">
        <color rgb="FFB8CCE4"/>
      </top>
      <bottom style="thin">
        <color indexed="64"/>
      </bottom>
      <diagonal/>
    </border>
    <border>
      <left style="thin">
        <color indexed="64"/>
      </left>
      <right/>
      <top/>
      <bottom style="thin">
        <color indexed="64"/>
      </bottom>
      <diagonal/>
    </border>
    <border>
      <left/>
      <right style="thin">
        <color rgb="FFB8CCE4"/>
      </right>
      <top/>
      <bottom style="thin">
        <color indexed="64"/>
      </bottom>
      <diagonal/>
    </border>
    <border>
      <left style="thin">
        <color rgb="FFB8CCE4"/>
      </left>
      <right/>
      <top/>
      <bottom style="thin">
        <color indexed="64"/>
      </bottom>
      <diagonal/>
    </border>
    <border>
      <left style="thin">
        <color rgb="FFB8CCE4"/>
      </left>
      <right style="thin">
        <color rgb="FFB8CCE4"/>
      </right>
      <top/>
      <bottom/>
      <diagonal/>
    </border>
    <border>
      <left/>
      <right style="thin">
        <color indexed="64"/>
      </right>
      <top style="thin">
        <color indexed="64"/>
      </top>
      <bottom style="thin">
        <color indexed="64"/>
      </bottom>
      <diagonal/>
    </border>
    <border>
      <left style="thin">
        <color indexed="64"/>
      </left>
      <right style="thin">
        <color theme="8" tint="-0.499984740745262"/>
      </right>
      <top style="thin">
        <color indexed="64"/>
      </top>
      <bottom style="thin">
        <color theme="8" tint="-0.499984740745262"/>
      </bottom>
      <diagonal/>
    </border>
    <border>
      <left style="thin">
        <color theme="8" tint="-0.499984740745262"/>
      </left>
      <right style="thin">
        <color theme="8" tint="-0.499984740745262"/>
      </right>
      <top style="thin">
        <color indexed="64"/>
      </top>
      <bottom style="thin">
        <color theme="8" tint="-0.499984740745262"/>
      </bottom>
      <diagonal/>
    </border>
    <border>
      <left style="thin">
        <color theme="8" tint="-0.499984740745262"/>
      </left>
      <right style="thin">
        <color indexed="64"/>
      </right>
      <top style="thin">
        <color indexed="64"/>
      </top>
      <bottom style="thin">
        <color theme="8" tint="-0.499984740745262"/>
      </bottom>
      <diagonal/>
    </border>
    <border>
      <left style="thin">
        <color indexed="64"/>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indexed="64"/>
      </right>
      <top style="thin">
        <color theme="8" tint="-0.499984740745262"/>
      </top>
      <bottom style="thin">
        <color theme="8" tint="-0.499984740745262"/>
      </bottom>
      <diagonal/>
    </border>
    <border>
      <left style="thin">
        <color indexed="64"/>
      </left>
      <right style="thin">
        <color theme="8" tint="-0.499984740745262"/>
      </right>
      <top style="thin">
        <color theme="8" tint="-0.499984740745262"/>
      </top>
      <bottom style="thin">
        <color rgb="FFB8CCE4"/>
      </bottom>
      <diagonal/>
    </border>
    <border>
      <left style="thin">
        <color theme="8" tint="-0.499984740745262"/>
      </left>
      <right style="thin">
        <color theme="8" tint="-0.499984740745262"/>
      </right>
      <top style="thin">
        <color theme="8" tint="-0.499984740745262"/>
      </top>
      <bottom style="thin">
        <color rgb="FFB8CCE4"/>
      </bottom>
      <diagonal/>
    </border>
    <border>
      <left style="thin">
        <color theme="8" tint="-0.499984740745262"/>
      </left>
      <right style="thin">
        <color indexed="64"/>
      </right>
      <top style="thin">
        <color theme="8" tint="-0.499984740745262"/>
      </top>
      <bottom style="thin">
        <color rgb="FFB8CCE4"/>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medium">
        <color theme="0"/>
      </left>
      <right style="thin">
        <color indexed="64"/>
      </right>
      <top style="medium">
        <color theme="0"/>
      </top>
      <bottom/>
      <diagonal/>
    </border>
    <border>
      <left/>
      <right style="hair">
        <color theme="8" tint="-0.499984740745262"/>
      </right>
      <top style="hair">
        <color theme="8" tint="-0.499984740745262"/>
      </top>
      <bottom style="hair">
        <color theme="8" tint="-0.499984740745262"/>
      </bottom>
      <diagonal/>
    </border>
    <border>
      <left style="thin">
        <color indexed="64"/>
      </left>
      <right style="medium">
        <color theme="0"/>
      </right>
      <top style="medium">
        <color theme="0"/>
      </top>
      <bottom/>
      <diagonal/>
    </border>
    <border>
      <left style="thin">
        <color indexed="64"/>
      </left>
      <right style="hair">
        <color theme="8" tint="-0.499984740745262"/>
      </right>
      <top style="thin">
        <color indexed="64"/>
      </top>
      <bottom style="hair">
        <color theme="8" tint="-0.499984740745262"/>
      </bottom>
      <diagonal/>
    </border>
    <border>
      <left/>
      <right style="hair">
        <color theme="8" tint="-0.499984740745262"/>
      </right>
      <top style="thin">
        <color indexed="64"/>
      </top>
      <bottom style="hair">
        <color theme="8" tint="-0.499984740745262"/>
      </bottom>
      <diagonal/>
    </border>
    <border>
      <left style="hair">
        <color theme="8" tint="-0.499984740745262"/>
      </left>
      <right style="hair">
        <color theme="8" tint="-0.499984740745262"/>
      </right>
      <top style="thin">
        <color indexed="64"/>
      </top>
      <bottom style="hair">
        <color theme="8" tint="-0.499984740745262"/>
      </bottom>
      <diagonal/>
    </border>
    <border>
      <left style="hair">
        <color theme="8" tint="-0.499984740745262"/>
      </left>
      <right style="thin">
        <color indexed="64"/>
      </right>
      <top style="thin">
        <color indexed="64"/>
      </top>
      <bottom style="hair">
        <color theme="8" tint="-0.499984740745262"/>
      </bottom>
      <diagonal/>
    </border>
    <border>
      <left style="thin">
        <color indexed="64"/>
      </left>
      <right style="hair">
        <color theme="8" tint="-0.499984740745262"/>
      </right>
      <top style="hair">
        <color theme="8" tint="-0.499984740745262"/>
      </top>
      <bottom style="hair">
        <color theme="8" tint="-0.499984740745262"/>
      </bottom>
      <diagonal/>
    </border>
    <border>
      <left style="hair">
        <color theme="8" tint="-0.499984740745262"/>
      </left>
      <right style="thin">
        <color indexed="64"/>
      </right>
      <top style="hair">
        <color theme="8" tint="-0.499984740745262"/>
      </top>
      <bottom style="hair">
        <color theme="8" tint="-0.499984740745262"/>
      </bottom>
      <diagonal/>
    </border>
    <border>
      <left style="thin">
        <color indexed="64"/>
      </left>
      <right style="hair">
        <color theme="8" tint="-0.499984740745262"/>
      </right>
      <top style="hair">
        <color theme="8" tint="-0.499984740745262"/>
      </top>
      <bottom style="thin">
        <color indexed="64"/>
      </bottom>
      <diagonal/>
    </border>
    <border>
      <left/>
      <right style="hair">
        <color theme="8" tint="-0.499984740745262"/>
      </right>
      <top style="hair">
        <color theme="8" tint="-0.499984740745262"/>
      </top>
      <bottom style="thin">
        <color indexed="64"/>
      </bottom>
      <diagonal/>
    </border>
    <border>
      <left style="hair">
        <color theme="8" tint="-0.499984740745262"/>
      </left>
      <right style="hair">
        <color theme="8" tint="-0.499984740745262"/>
      </right>
      <top style="hair">
        <color theme="8" tint="-0.499984740745262"/>
      </top>
      <bottom style="thin">
        <color indexed="64"/>
      </bottom>
      <diagonal/>
    </border>
    <border>
      <left style="hair">
        <color theme="8" tint="-0.499984740745262"/>
      </left>
      <right style="thin">
        <color indexed="64"/>
      </right>
      <top style="hair">
        <color theme="8" tint="-0.499984740745262"/>
      </top>
      <bottom style="thin">
        <color indexed="64"/>
      </bottom>
      <diagonal/>
    </border>
    <border>
      <left style="thin">
        <color indexed="64"/>
      </left>
      <right style="thin">
        <color indexed="64"/>
      </right>
      <top style="thin">
        <color indexed="64"/>
      </top>
      <bottom/>
      <diagonal/>
    </border>
    <border>
      <left style="thin">
        <color rgb="FFB8CCE4"/>
      </left>
      <right style="thin">
        <color indexed="64"/>
      </right>
      <top/>
      <bottom/>
      <diagonal/>
    </border>
    <border>
      <left style="thin">
        <color indexed="64"/>
      </left>
      <right style="thin">
        <color rgb="FFB8CCE4"/>
      </right>
      <top style="thin">
        <color indexed="64"/>
      </top>
      <bottom style="thin">
        <color rgb="FFB8CCE4"/>
      </bottom>
      <diagonal/>
    </border>
    <border>
      <left style="thin">
        <color rgb="FFB8CCE4"/>
      </left>
      <right style="thin">
        <color rgb="FFB8CCE4"/>
      </right>
      <top style="thin">
        <color indexed="64"/>
      </top>
      <bottom style="thin">
        <color rgb="FFB8CCE4"/>
      </bottom>
      <diagonal/>
    </border>
    <border>
      <left style="thin">
        <color rgb="FFB8CCE4"/>
      </left>
      <right style="thin">
        <color indexed="64"/>
      </right>
      <top style="thin">
        <color indexed="64"/>
      </top>
      <bottom style="thin">
        <color rgb="FFB8CCE4"/>
      </bottom>
      <diagonal/>
    </border>
    <border>
      <left style="thin">
        <color indexed="64"/>
      </left>
      <right style="thin">
        <color theme="8" tint="0.39994506668294322"/>
      </right>
      <top style="thin">
        <color indexed="64"/>
      </top>
      <bottom style="thin">
        <color theme="8" tint="0.39994506668294322"/>
      </bottom>
      <diagonal/>
    </border>
    <border>
      <left style="thin">
        <color theme="8" tint="0.39994506668294322"/>
      </left>
      <right style="thin">
        <color theme="8" tint="0.39994506668294322"/>
      </right>
      <top style="thin">
        <color indexed="64"/>
      </top>
      <bottom style="thin">
        <color theme="8" tint="0.39994506668294322"/>
      </bottom>
      <diagonal/>
    </border>
    <border>
      <left style="thin">
        <color theme="8" tint="0.39994506668294322"/>
      </left>
      <right style="thin">
        <color indexed="64"/>
      </right>
      <top style="thin">
        <color indexed="64"/>
      </top>
      <bottom style="thin">
        <color theme="8" tint="0.39994506668294322"/>
      </bottom>
      <diagonal/>
    </border>
    <border>
      <left style="thin">
        <color indexed="64"/>
      </left>
      <right style="thin">
        <color theme="8" tint="0.39994506668294322"/>
      </right>
      <top style="thin">
        <color theme="8" tint="0.39994506668294322"/>
      </top>
      <bottom style="thin">
        <color theme="8" tint="0.39994506668294322"/>
      </bottom>
      <diagonal/>
    </border>
    <border>
      <left style="thin">
        <color theme="8" tint="0.39994506668294322"/>
      </left>
      <right style="thin">
        <color indexed="64"/>
      </right>
      <top style="thin">
        <color theme="8" tint="0.39994506668294322"/>
      </top>
      <bottom style="thin">
        <color theme="8" tint="0.39994506668294322"/>
      </bottom>
      <diagonal/>
    </border>
    <border>
      <left style="thin">
        <color indexed="64"/>
      </left>
      <right style="thin">
        <color theme="8" tint="0.39994506668294322"/>
      </right>
      <top style="thin">
        <color theme="8" tint="0.39994506668294322"/>
      </top>
      <bottom style="thin">
        <color indexed="64"/>
      </bottom>
      <diagonal/>
    </border>
    <border>
      <left style="thin">
        <color theme="8" tint="0.39994506668294322"/>
      </left>
      <right style="thin">
        <color theme="8" tint="0.39994506668294322"/>
      </right>
      <top style="thin">
        <color theme="8" tint="0.39994506668294322"/>
      </top>
      <bottom style="thin">
        <color indexed="64"/>
      </bottom>
      <diagonal/>
    </border>
    <border>
      <left style="thin">
        <color theme="8" tint="0.39994506668294322"/>
      </left>
      <right style="thin">
        <color indexed="64"/>
      </right>
      <top style="thin">
        <color theme="8" tint="0.39994506668294322"/>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B8CCE4"/>
      </left>
      <right/>
      <top style="thin">
        <color rgb="FFB8CCE4"/>
      </top>
      <bottom style="thin">
        <color indexed="64"/>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rgb="FFB8CCE4"/>
      </top>
      <bottom/>
      <diagonal/>
    </border>
    <border>
      <left style="medium">
        <color theme="0"/>
      </left>
      <right/>
      <top/>
      <bottom style="medium">
        <color theme="0"/>
      </bottom>
      <diagonal/>
    </border>
    <border>
      <left/>
      <right/>
      <top/>
      <bottom style="medium">
        <color theme="0"/>
      </bottom>
      <diagonal/>
    </border>
    <border>
      <left style="hair">
        <color theme="8" tint="-0.499984740745262"/>
      </left>
      <right/>
      <top style="thin">
        <color indexed="64"/>
      </top>
      <bottom style="hair">
        <color theme="8" tint="-0.499984740745262"/>
      </bottom>
      <diagonal/>
    </border>
    <border>
      <left style="hair">
        <color theme="8"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thin">
        <color indexed="64"/>
      </bottom>
      <diagonal/>
    </border>
    <border>
      <left style="medium">
        <color auto="1"/>
      </left>
      <right/>
      <top style="medium">
        <color theme="0"/>
      </top>
      <bottom style="medium">
        <color theme="0"/>
      </bottom>
      <diagonal/>
    </border>
    <border>
      <left style="medium">
        <color auto="1"/>
      </left>
      <right/>
      <top style="medium">
        <color theme="0"/>
      </top>
      <bottom/>
      <diagonal/>
    </border>
    <border>
      <left style="medium">
        <color auto="1"/>
      </left>
      <right style="hair">
        <color theme="8" tint="-0.499984740745262"/>
      </right>
      <top style="thin">
        <color indexed="64"/>
      </top>
      <bottom style="hair">
        <color theme="8" tint="-0.499984740745262"/>
      </bottom>
      <diagonal/>
    </border>
    <border>
      <left style="medium">
        <color auto="1"/>
      </left>
      <right style="hair">
        <color theme="8" tint="-0.499984740745262"/>
      </right>
      <top style="hair">
        <color theme="8" tint="-0.499984740745262"/>
      </top>
      <bottom style="hair">
        <color theme="8" tint="-0.499984740745262"/>
      </bottom>
      <diagonal/>
    </border>
    <border>
      <left style="medium">
        <color auto="1"/>
      </left>
      <right style="hair">
        <color theme="8" tint="-0.499984740745262"/>
      </right>
      <top style="hair">
        <color theme="8" tint="-0.499984740745262"/>
      </top>
      <bottom style="thin">
        <color indexed="64"/>
      </bottom>
      <diagonal/>
    </border>
    <border>
      <left/>
      <right/>
      <top/>
      <bottom style="dotted">
        <color theme="0"/>
      </bottom>
      <diagonal/>
    </border>
    <border>
      <left style="dotted">
        <color theme="0"/>
      </left>
      <right style="dotted">
        <color theme="0"/>
      </right>
      <top style="dotted">
        <color theme="0"/>
      </top>
      <bottom style="dotted">
        <color theme="0"/>
      </bottom>
      <diagonal/>
    </border>
    <border>
      <left style="dotted">
        <color theme="0"/>
      </left>
      <right style="dotted">
        <color theme="0"/>
      </right>
      <top style="dotted">
        <color theme="0"/>
      </top>
      <bottom/>
      <diagonal/>
    </border>
    <border>
      <left style="dotted">
        <color theme="0"/>
      </left>
      <right style="dotted">
        <color theme="0"/>
      </right>
      <top/>
      <bottom style="dotted">
        <color theme="0"/>
      </bottom>
      <diagonal/>
    </border>
    <border>
      <left style="hair">
        <color theme="2" tint="-0.499984740745262"/>
      </left>
      <right style="hair">
        <color theme="2" tint="-0.499984740745262"/>
      </right>
      <top/>
      <bottom style="hair">
        <color theme="2" tint="-0.499984740745262"/>
      </bottom>
      <diagonal/>
    </border>
    <border>
      <left style="hair">
        <color theme="2" tint="-0.499984740745262"/>
      </left>
      <right style="hair">
        <color theme="2" tint="-0.499984740745262"/>
      </right>
      <top style="hair">
        <color theme="2" tint="-0.499984740745262"/>
      </top>
      <bottom style="hair">
        <color theme="2" tint="-0.499984740745262"/>
      </bottom>
      <diagonal/>
    </border>
    <border>
      <left/>
      <right/>
      <top style="hair">
        <color theme="2" tint="-0.499984740745262"/>
      </top>
      <bottom/>
      <diagonal/>
    </border>
    <border>
      <left/>
      <right/>
      <top/>
      <bottom style="hair">
        <color theme="2" tint="-0.499984740745262"/>
      </bottom>
      <diagonal/>
    </border>
    <border>
      <left/>
      <right style="hair">
        <color theme="2" tint="-0.499984740745262"/>
      </right>
      <top/>
      <bottom style="hair">
        <color theme="2" tint="-0.499984740745262"/>
      </bottom>
      <diagonal/>
    </border>
    <border>
      <left/>
      <right/>
      <top style="hair">
        <color theme="2" tint="-0.499984740745262"/>
      </top>
      <bottom style="hair">
        <color theme="2" tint="-0.499984740745262"/>
      </bottom>
      <diagonal/>
    </border>
    <border>
      <left/>
      <right style="hair">
        <color theme="2" tint="-0.499984740745262"/>
      </right>
      <top style="hair">
        <color theme="2" tint="-0.499984740745262"/>
      </top>
      <bottom style="hair">
        <color theme="2" tint="-0.499984740745262"/>
      </bottom>
      <diagonal/>
    </border>
    <border>
      <left style="hair">
        <color theme="2" tint="-0.499984740745262"/>
      </left>
      <right/>
      <top style="hair">
        <color theme="2" tint="-0.499984740745262"/>
      </top>
      <bottom style="hair">
        <color theme="2" tint="-0.499984740745262"/>
      </bottom>
      <diagonal/>
    </border>
    <border>
      <left style="dotted">
        <color theme="0"/>
      </left>
      <right/>
      <top style="dotted">
        <color theme="0"/>
      </top>
      <bottom/>
      <diagonal/>
    </border>
    <border>
      <left/>
      <right style="dotted">
        <color theme="0"/>
      </right>
      <top style="dotted">
        <color theme="0"/>
      </top>
      <bottom/>
      <diagonal/>
    </border>
    <border>
      <left style="dotted">
        <color theme="0"/>
      </left>
      <right/>
      <top/>
      <bottom style="dotted">
        <color theme="0"/>
      </bottom>
      <diagonal/>
    </border>
    <border>
      <left/>
      <right style="dotted">
        <color theme="0"/>
      </right>
      <top/>
      <bottom style="dotted">
        <color theme="0"/>
      </bottom>
      <diagonal/>
    </border>
    <border>
      <left style="dotted">
        <color theme="0"/>
      </left>
      <right/>
      <top style="dotted">
        <color theme="0"/>
      </top>
      <bottom style="dotted">
        <color theme="0"/>
      </bottom>
      <diagonal/>
    </border>
    <border>
      <left style="dotted">
        <color theme="0"/>
      </left>
      <right/>
      <top style="dotted">
        <color theme="0"/>
      </top>
      <bottom style="hair">
        <color theme="2" tint="-0.499984740745262"/>
      </bottom>
      <diagonal/>
    </border>
    <border>
      <left style="hair">
        <color theme="2" tint="-0.499984740745262"/>
      </left>
      <right/>
      <top style="hair">
        <color theme="2" tint="-0.499984740745262"/>
      </top>
      <bottom/>
      <diagonal/>
    </border>
    <border>
      <left style="thin">
        <color indexed="64"/>
      </left>
      <right/>
      <top/>
      <bottom/>
      <diagonal/>
    </border>
    <border>
      <left/>
      <right style="thin">
        <color rgb="FFB8CCE4"/>
      </right>
      <top/>
      <bottom/>
      <diagonal/>
    </border>
    <border>
      <left/>
      <right/>
      <top style="thin">
        <color rgb="FFB8CCE4"/>
      </top>
      <bottom/>
      <diagonal/>
    </border>
    <border>
      <left style="thin">
        <color theme="1"/>
      </left>
      <right style="thin">
        <color theme="1"/>
      </right>
      <top style="thin">
        <color theme="1"/>
      </top>
      <bottom style="thin">
        <color theme="1"/>
      </bottom>
      <diagonal/>
    </border>
    <border>
      <left style="thin">
        <color theme="2" tint="-0.24994659260841701"/>
      </left>
      <right style="thin">
        <color theme="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1"/>
      </left>
      <right style="thin">
        <color theme="2" tint="-0.24994659260841701"/>
      </right>
      <top style="thin">
        <color theme="2" tint="-0.2499465926084170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2" tint="-0.24994659260841701"/>
      </left>
      <right style="thin">
        <color theme="1"/>
      </right>
      <top/>
      <bottom/>
      <diagonal/>
    </border>
    <border>
      <left style="thin">
        <color theme="2" tint="-0.24994659260841701"/>
      </left>
      <right style="thin">
        <color theme="2" tint="-0.24994659260841701"/>
      </right>
      <top/>
      <bottom/>
      <diagonal/>
    </border>
    <border>
      <left style="thin">
        <color theme="1"/>
      </left>
      <right style="thin">
        <color theme="2" tint="-0.24994659260841701"/>
      </right>
      <top/>
      <bottom/>
      <diagonal/>
    </border>
    <border>
      <left style="thin">
        <color theme="1"/>
      </left>
      <right style="thin">
        <color theme="1"/>
      </right>
      <top/>
      <bottom/>
      <diagonal/>
    </border>
    <border>
      <left style="thin">
        <color theme="2" tint="-0.24994659260841701"/>
      </left>
      <right style="thin">
        <color theme="1"/>
      </right>
      <top style="thin">
        <color theme="1"/>
      </top>
      <bottom style="thin">
        <color theme="2" tint="-0.24994659260841701"/>
      </bottom>
      <diagonal/>
    </border>
    <border>
      <left style="thin">
        <color theme="2" tint="-0.24994659260841701"/>
      </left>
      <right style="thin">
        <color theme="2" tint="-0.24994659260841701"/>
      </right>
      <top style="thin">
        <color theme="1"/>
      </top>
      <bottom style="thin">
        <color theme="2" tint="-0.24994659260841701"/>
      </bottom>
      <diagonal/>
    </border>
    <border>
      <left style="thin">
        <color theme="1"/>
      </left>
      <right style="thin">
        <color theme="2" tint="-0.24994659260841701"/>
      </right>
      <top style="thin">
        <color theme="1"/>
      </top>
      <bottom style="thin">
        <color theme="2" tint="-0.24994659260841701"/>
      </bottom>
      <diagonal/>
    </border>
    <border>
      <left style="thin">
        <color theme="2" tint="-0.24994659260841701"/>
      </left>
      <right style="thin">
        <color theme="1"/>
      </right>
      <top style="thin">
        <color theme="2" tint="-0.24994659260841701"/>
      </top>
      <bottom style="thin">
        <color theme="1"/>
      </bottom>
      <diagonal/>
    </border>
    <border>
      <left style="thin">
        <color theme="2" tint="-0.24994659260841701"/>
      </left>
      <right style="thin">
        <color theme="2" tint="-0.24994659260841701"/>
      </right>
      <top style="thin">
        <color theme="2" tint="-0.2499465926084170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2" tint="-0.24994659260841701"/>
      </top>
      <bottom style="thin">
        <color theme="1"/>
      </bottom>
      <diagonal/>
    </border>
    <border>
      <left style="thin">
        <color theme="1"/>
      </left>
      <right style="thin">
        <color theme="1"/>
      </right>
      <top style="thin">
        <color theme="1"/>
      </top>
      <bottom style="thin">
        <color theme="2" tint="-0.24994659260841701"/>
      </bottom>
      <diagonal/>
    </border>
    <border>
      <left style="thin">
        <color theme="2" tint="-0.24994659260841701"/>
      </left>
      <right style="thin">
        <color theme="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1"/>
      </left>
      <right style="thin">
        <color theme="2" tint="-0.24994659260841701"/>
      </right>
      <top/>
      <bottom style="thin">
        <color theme="2" tint="-0.24994659260841701"/>
      </bottom>
      <diagonal/>
    </border>
    <border>
      <left style="thin">
        <color theme="1"/>
      </left>
      <right style="thin">
        <color theme="1"/>
      </right>
      <top/>
      <bottom style="thin">
        <color theme="2" tint="-0.24994659260841701"/>
      </bottom>
      <diagonal/>
    </border>
    <border>
      <left style="thin">
        <color theme="1"/>
      </left>
      <right style="thin">
        <color theme="2" tint="-0.24994659260841701"/>
      </right>
      <top style="thin">
        <color theme="2" tint="-0.24994659260841701"/>
      </top>
      <bottom/>
      <diagonal/>
    </border>
    <border>
      <left style="thin">
        <color theme="1"/>
      </left>
      <right style="thin">
        <color theme="1"/>
      </right>
      <top style="thin">
        <color theme="2" tint="-0.24994659260841701"/>
      </top>
      <bottom/>
      <diagonal/>
    </border>
    <border>
      <left/>
      <right style="thin">
        <color indexed="64"/>
      </right>
      <top/>
      <bottom/>
      <diagonal/>
    </border>
    <border>
      <left/>
      <right/>
      <top/>
      <bottom style="thin">
        <color indexed="64"/>
      </bottom>
      <diagonal/>
    </border>
    <border>
      <left style="thin">
        <color rgb="FF0070C0"/>
      </left>
      <right style="thin">
        <color rgb="FF0070C0"/>
      </right>
      <top style="thin">
        <color rgb="FF0070C0"/>
      </top>
      <bottom style="thin">
        <color rgb="FF0070C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rgb="FF800000"/>
      </left>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right style="thin">
        <color theme="0"/>
      </right>
      <top/>
      <bottom style="thin">
        <color theme="8" tint="-0.24994659260841701"/>
      </bottom>
      <diagonal/>
    </border>
    <border>
      <left style="dotted">
        <color indexed="64"/>
      </left>
      <right style="dotted">
        <color indexed="64"/>
      </right>
      <top style="dotted">
        <color indexed="64"/>
      </top>
      <bottom style="dotted">
        <color indexed="64"/>
      </bottom>
      <diagonal/>
    </border>
    <border>
      <left/>
      <right/>
      <top style="medium">
        <color rgb="FF002060"/>
      </top>
      <bottom/>
      <diagonal/>
    </border>
    <border>
      <left/>
      <right style="medium">
        <color rgb="FF002060"/>
      </right>
      <top style="medium">
        <color rgb="FF002060"/>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B8CCE4"/>
      </left>
      <right/>
      <top/>
      <bottom style="thin">
        <color rgb="FFB8CCE4"/>
      </bottom>
      <diagonal/>
    </border>
    <border>
      <left style="thin">
        <color rgb="FFB8CCE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8" fontId="25" fillId="0" borderId="0"/>
    <xf numFmtId="43" fontId="1" fillId="0" borderId="0" applyFont="0" applyFill="0" applyBorder="0" applyAlignment="0" applyProtection="0"/>
    <xf numFmtId="0" fontId="97" fillId="0" borderId="0"/>
    <xf numFmtId="41" fontId="1" fillId="0" borderId="0" applyFont="0" applyFill="0" applyBorder="0" applyAlignment="0" applyProtection="0"/>
  </cellStyleXfs>
  <cellXfs count="598">
    <xf numFmtId="0" fontId="0" fillId="0" borderId="0" xfId="0"/>
    <xf numFmtId="0" fontId="4" fillId="0" borderId="0" xfId="0" applyFont="1"/>
    <xf numFmtId="0" fontId="2" fillId="0" borderId="0" xfId="0" applyFont="1" applyBorder="1" applyAlignment="1">
      <alignment wrapText="1"/>
    </xf>
    <xf numFmtId="0" fontId="7" fillId="0" borderId="0" xfId="0" applyFont="1" applyBorder="1" applyAlignment="1">
      <alignment horizontal="left" wrapText="1" readingOrder="1"/>
    </xf>
    <xf numFmtId="0" fontId="0" fillId="0" borderId="0" xfId="0" applyAlignment="1">
      <alignment vertical="center"/>
    </xf>
    <xf numFmtId="0" fontId="2" fillId="0" borderId="0" xfId="0" applyFont="1" applyBorder="1" applyAlignment="1">
      <alignment vertical="center" wrapText="1"/>
    </xf>
    <xf numFmtId="0" fontId="13" fillId="0" borderId="0" xfId="0" applyFont="1" applyAlignment="1">
      <alignment vertical="center"/>
    </xf>
    <xf numFmtId="0" fontId="4" fillId="0" borderId="0" xfId="0" applyFont="1" applyAlignment="1">
      <alignment vertical="center"/>
    </xf>
    <xf numFmtId="0" fontId="11" fillId="0" borderId="0" xfId="0" applyFont="1" applyBorder="1" applyAlignment="1">
      <alignment horizontal="left" vertical="center" wrapText="1" readingOrder="1"/>
    </xf>
    <xf numFmtId="0" fontId="14" fillId="0" borderId="0" xfId="0" applyFont="1"/>
    <xf numFmtId="0" fontId="9" fillId="0" borderId="0" xfId="0" applyFont="1" applyBorder="1" applyAlignment="1">
      <alignment vertical="center" wrapText="1"/>
    </xf>
    <xf numFmtId="0" fontId="24" fillId="0" borderId="0" xfId="0" applyFont="1" applyAlignment="1">
      <alignment vertical="center"/>
    </xf>
    <xf numFmtId="0" fontId="0" fillId="0" borderId="0" xfId="0" applyAlignment="1"/>
    <xf numFmtId="0" fontId="20" fillId="0" borderId="0" xfId="0" applyFont="1" applyBorder="1" applyAlignment="1">
      <alignment vertical="center" readingOrder="1"/>
    </xf>
    <xf numFmtId="0" fontId="29" fillId="0" borderId="0" xfId="0" applyFont="1" applyAlignment="1"/>
    <xf numFmtId="0" fontId="31" fillId="0" borderId="0" xfId="0" applyFont="1" applyAlignment="1"/>
    <xf numFmtId="0" fontId="31" fillId="4" borderId="0" xfId="0" applyFont="1" applyFill="1" applyAlignment="1"/>
    <xf numFmtId="0" fontId="31" fillId="0" borderId="0" xfId="0" quotePrefix="1" applyFont="1" applyAlignment="1">
      <alignment horizontal="left"/>
    </xf>
    <xf numFmtId="0" fontId="32" fillId="0" borderId="0" xfId="0" applyFont="1" applyAlignment="1">
      <alignment horizontal="left" vertical="center" readingOrder="1"/>
    </xf>
    <xf numFmtId="0" fontId="30" fillId="0" borderId="0" xfId="0" applyFont="1"/>
    <xf numFmtId="0" fontId="35" fillId="0" borderId="0" xfId="0" applyFont="1"/>
    <xf numFmtId="0" fontId="35" fillId="0" borderId="0" xfId="0" quotePrefix="1" applyFont="1" applyAlignment="1">
      <alignment horizontal="left" vertical="center" readingOrder="1"/>
    </xf>
    <xf numFmtId="0" fontId="35" fillId="0" borderId="0" xfId="0" applyFont="1" applyAlignment="1">
      <alignment horizontal="left" vertical="center" readingOrder="1"/>
    </xf>
    <xf numFmtId="0" fontId="31" fillId="4" borderId="0" xfId="0" applyFont="1" applyFill="1" applyAlignment="1">
      <alignment vertical="center"/>
    </xf>
    <xf numFmtId="0" fontId="31" fillId="4" borderId="0" xfId="0" applyFont="1" applyFill="1"/>
    <xf numFmtId="0" fontId="29" fillId="0" borderId="0" xfId="0" quotePrefix="1" applyFont="1" applyAlignment="1">
      <alignment horizontal="left"/>
    </xf>
    <xf numFmtId="0" fontId="12" fillId="7" borderId="4" xfId="0" applyFont="1" applyFill="1" applyBorder="1" applyAlignment="1">
      <alignment horizontal="center" vertical="center" wrapText="1" readingOrder="1"/>
    </xf>
    <xf numFmtId="0" fontId="40" fillId="0" borderId="2" xfId="0" applyFont="1" applyBorder="1" applyAlignment="1">
      <alignment horizontal="left" vertical="center" wrapText="1" readingOrder="1"/>
    </xf>
    <xf numFmtId="0" fontId="44" fillId="0" borderId="0" xfId="0" applyFont="1" applyBorder="1" applyAlignment="1">
      <alignment vertical="center"/>
    </xf>
    <xf numFmtId="0" fontId="45" fillId="0" borderId="0" xfId="0" applyFont="1" applyBorder="1" applyAlignment="1">
      <alignment horizontal="left" vertical="center" wrapText="1" readingOrder="1"/>
    </xf>
    <xf numFmtId="0" fontId="46" fillId="0" borderId="0" xfId="0" applyFont="1" applyBorder="1" applyAlignment="1">
      <alignment vertical="center" readingOrder="1"/>
    </xf>
    <xf numFmtId="0" fontId="10" fillId="7" borderId="5" xfId="0" applyFont="1" applyFill="1" applyBorder="1" applyAlignment="1">
      <alignment horizontal="center" vertical="center" wrapText="1" readingOrder="1"/>
    </xf>
    <xf numFmtId="0" fontId="32" fillId="0" borderId="0" xfId="0" quotePrefix="1" applyFont="1" applyAlignment="1">
      <alignment horizontal="left" vertical="center" readingOrder="1"/>
    </xf>
    <xf numFmtId="0" fontId="44" fillId="0" borderId="0" xfId="0" quotePrefix="1" applyFont="1" applyBorder="1" applyAlignment="1">
      <alignment horizontal="left" vertical="center"/>
    </xf>
    <xf numFmtId="0" fontId="30" fillId="0" borderId="0" xfId="0" applyFont="1" applyAlignment="1">
      <alignment vertical="center"/>
    </xf>
    <xf numFmtId="0" fontId="36" fillId="0" borderId="0" xfId="0" applyFont="1" applyBorder="1" applyAlignment="1">
      <alignment horizontal="left" vertical="center" wrapText="1" readingOrder="1"/>
    </xf>
    <xf numFmtId="0" fontId="34" fillId="0" borderId="0" xfId="0" applyFont="1" applyBorder="1" applyAlignment="1">
      <alignment horizontal="left" vertical="center" wrapText="1" readingOrder="1"/>
    </xf>
    <xf numFmtId="0" fontId="49" fillId="0" borderId="0" xfId="0" applyFont="1" applyBorder="1" applyAlignment="1">
      <alignment readingOrder="1"/>
    </xf>
    <xf numFmtId="0" fontId="52" fillId="0" borderId="0" xfId="0" applyFont="1" applyAlignment="1">
      <alignment vertical="center"/>
    </xf>
    <xf numFmtId="0" fontId="0" fillId="0" borderId="0" xfId="0" applyBorder="1" applyAlignment="1">
      <alignment vertical="center"/>
    </xf>
    <xf numFmtId="0" fontId="52" fillId="0" borderId="0" xfId="0" quotePrefix="1" applyFont="1" applyAlignment="1">
      <alignment horizontal="left" vertical="center"/>
    </xf>
    <xf numFmtId="0" fontId="25" fillId="0" borderId="1" xfId="0" applyFont="1" applyBorder="1" applyAlignment="1">
      <alignment horizontal="left" wrapText="1" readingOrder="1"/>
    </xf>
    <xf numFmtId="0" fontId="46" fillId="0" borderId="2" xfId="0" applyFont="1" applyBorder="1" applyAlignment="1">
      <alignment horizontal="left" vertical="center" wrapText="1" readingOrder="1"/>
    </xf>
    <xf numFmtId="0" fontId="12" fillId="7" borderId="3" xfId="0" applyFont="1" applyFill="1" applyBorder="1" applyAlignment="1">
      <alignment horizontal="left" vertical="center" wrapText="1" readingOrder="1"/>
    </xf>
    <xf numFmtId="0" fontId="12" fillId="7" borderId="3" xfId="0" applyFont="1" applyFill="1" applyBorder="1" applyAlignment="1">
      <alignment horizontal="center" vertical="center" wrapText="1" readingOrder="1"/>
    </xf>
    <xf numFmtId="0" fontId="36" fillId="0" borderId="1" xfId="0" applyFont="1" applyBorder="1" applyAlignment="1">
      <alignment horizontal="left" wrapText="1" readingOrder="1"/>
    </xf>
    <xf numFmtId="0" fontId="36" fillId="2" borderId="2" xfId="0" applyFont="1" applyFill="1" applyBorder="1" applyAlignment="1">
      <alignment horizontal="left" vertical="center" wrapText="1" readingOrder="1"/>
    </xf>
    <xf numFmtId="0" fontId="53" fillId="2" borderId="2" xfId="0" applyFont="1" applyFill="1" applyBorder="1" applyAlignment="1">
      <alignment horizontal="right" vertical="center" wrapText="1" readingOrder="1"/>
    </xf>
    <xf numFmtId="9" fontId="53" fillId="2" borderId="2" xfId="0" applyNumberFormat="1" applyFont="1" applyFill="1" applyBorder="1" applyAlignment="1">
      <alignment horizontal="right" vertical="center" wrapText="1" readingOrder="1"/>
    </xf>
    <xf numFmtId="0" fontId="12" fillId="7" borderId="4" xfId="0" applyFont="1" applyFill="1" applyBorder="1" applyAlignment="1">
      <alignment horizontal="left" vertical="center" wrapText="1" readingOrder="1"/>
    </xf>
    <xf numFmtId="0" fontId="20" fillId="0" borderId="0" xfId="0" applyFont="1" applyAlignment="1">
      <alignment horizontal="left" vertical="center" wrapText="1" readingOrder="1"/>
    </xf>
    <xf numFmtId="0" fontId="46" fillId="0" borderId="0" xfId="0" applyFont="1" applyAlignment="1">
      <alignment horizontal="left" vertical="center" readingOrder="1"/>
    </xf>
    <xf numFmtId="0" fontId="52" fillId="0" borderId="0" xfId="0" applyFont="1"/>
    <xf numFmtId="0" fontId="38" fillId="0" borderId="2" xfId="0" quotePrefix="1" applyFont="1" applyBorder="1" applyAlignment="1">
      <alignment horizontal="left" vertical="center" wrapText="1" readingOrder="1"/>
    </xf>
    <xf numFmtId="0" fontId="12" fillId="7" borderId="25" xfId="0" applyFont="1" applyFill="1" applyBorder="1" applyAlignment="1">
      <alignment horizontal="center" vertical="center" wrapText="1" readingOrder="1"/>
    </xf>
    <xf numFmtId="0" fontId="12" fillId="7" borderId="31" xfId="0" applyFont="1" applyFill="1" applyBorder="1" applyAlignment="1">
      <alignment horizontal="center" vertical="center" wrapText="1" readingOrder="1"/>
    </xf>
    <xf numFmtId="0" fontId="12" fillId="7" borderId="34" xfId="0" applyFont="1" applyFill="1" applyBorder="1" applyAlignment="1">
      <alignment horizontal="center" vertical="center" wrapText="1" readingOrder="1"/>
    </xf>
    <xf numFmtId="0" fontId="43" fillId="0" borderId="40" xfId="0" applyFont="1" applyBorder="1" applyAlignment="1">
      <alignment vertical="center" wrapText="1"/>
    </xf>
    <xf numFmtId="0" fontId="43" fillId="0" borderId="41" xfId="0" applyFont="1" applyBorder="1" applyAlignment="1">
      <alignment vertical="center" wrapText="1"/>
    </xf>
    <xf numFmtId="0" fontId="40" fillId="0" borderId="42" xfId="0" applyFont="1" applyBorder="1" applyAlignment="1">
      <alignment horizontal="left" vertical="center" wrapText="1" readingOrder="1"/>
    </xf>
    <xf numFmtId="0" fontId="40" fillId="0" borderId="4" xfId="0" applyFont="1" applyBorder="1" applyAlignment="1">
      <alignment horizontal="left" vertical="center" wrapText="1" readingOrder="1"/>
    </xf>
    <xf numFmtId="0" fontId="47" fillId="0" borderId="0" xfId="0" quotePrefix="1" applyFont="1" applyAlignment="1">
      <alignment horizontal="left" vertical="center"/>
    </xf>
    <xf numFmtId="0" fontId="5" fillId="7" borderId="41" xfId="0" quotePrefix="1" applyFont="1" applyFill="1" applyBorder="1" applyAlignment="1">
      <alignment horizontal="left" vertical="center" wrapText="1" readingOrder="1"/>
    </xf>
    <xf numFmtId="167" fontId="17" fillId="7" borderId="42" xfId="0" applyNumberFormat="1" applyFont="1" applyFill="1" applyBorder="1" applyAlignment="1">
      <alignment horizontal="right" vertical="center" wrapText="1" readingOrder="1"/>
    </xf>
    <xf numFmtId="167" fontId="17" fillId="7" borderId="43" xfId="0" applyNumberFormat="1" applyFont="1" applyFill="1" applyBorder="1" applyAlignment="1">
      <alignment horizontal="right" vertical="center" wrapText="1" readingOrder="1"/>
    </xf>
    <xf numFmtId="0" fontId="12" fillId="7" borderId="40" xfId="0" applyFont="1" applyFill="1" applyBorder="1" applyAlignment="1">
      <alignment horizontal="left" vertical="center" readingOrder="1"/>
    </xf>
    <xf numFmtId="0" fontId="12" fillId="7" borderId="41" xfId="0" applyFont="1" applyFill="1" applyBorder="1" applyAlignment="1">
      <alignment horizontal="left" vertical="center" readingOrder="1"/>
    </xf>
    <xf numFmtId="0" fontId="45" fillId="0" borderId="49" xfId="0" applyFont="1" applyBorder="1" applyAlignment="1">
      <alignment horizontal="left" vertical="center" wrapText="1" readingOrder="1"/>
    </xf>
    <xf numFmtId="0" fontId="41" fillId="0" borderId="50" xfId="0" applyFont="1" applyBorder="1" applyAlignment="1">
      <alignment horizontal="left" vertical="center" wrapText="1" readingOrder="1"/>
    </xf>
    <xf numFmtId="0" fontId="42" fillId="0" borderId="50" xfId="0" applyFont="1" applyBorder="1" applyAlignment="1">
      <alignment horizontal="left" vertical="center" wrapText="1" readingOrder="1"/>
    </xf>
    <xf numFmtId="0" fontId="42" fillId="0" borderId="51" xfId="0" applyFont="1" applyBorder="1" applyAlignment="1">
      <alignment horizontal="left" vertical="center" wrapText="1" readingOrder="1"/>
    </xf>
    <xf numFmtId="0" fontId="45" fillId="0" borderId="52" xfId="0" applyFont="1" applyBorder="1" applyAlignment="1">
      <alignment horizontal="left" vertical="center" wrapText="1" readingOrder="1"/>
    </xf>
    <xf numFmtId="167" fontId="41" fillId="0" borderId="53" xfId="1" applyNumberFormat="1" applyFont="1" applyBorder="1" applyAlignment="1">
      <alignment horizontal="right" vertical="center" wrapText="1" readingOrder="1"/>
    </xf>
    <xf numFmtId="167" fontId="41" fillId="0" borderId="54" xfId="1" applyNumberFormat="1" applyFont="1" applyBorder="1" applyAlignment="1">
      <alignment horizontal="right" vertical="center" wrapText="1" readingOrder="1"/>
    </xf>
    <xf numFmtId="0" fontId="42" fillId="0" borderId="52" xfId="0" applyFont="1" applyBorder="1" applyAlignment="1">
      <alignment horizontal="right" vertical="center" wrapText="1" readingOrder="1"/>
    </xf>
    <xf numFmtId="0" fontId="41" fillId="0" borderId="53" xfId="0" applyFont="1" applyBorder="1" applyAlignment="1">
      <alignment horizontal="left" vertical="center" wrapText="1" readingOrder="1"/>
    </xf>
    <xf numFmtId="0" fontId="42" fillId="0" borderId="53" xfId="0" applyFont="1" applyBorder="1" applyAlignment="1">
      <alignment horizontal="left" vertical="center" wrapText="1" readingOrder="1"/>
    </xf>
    <xf numFmtId="0" fontId="42" fillId="0" borderId="54" xfId="0" applyFont="1" applyBorder="1" applyAlignment="1">
      <alignment horizontal="left" vertical="center" wrapText="1" readingOrder="1"/>
    </xf>
    <xf numFmtId="0" fontId="42" fillId="0" borderId="55" xfId="0" applyFont="1" applyBorder="1" applyAlignment="1">
      <alignment horizontal="right" vertical="center" wrapText="1" readingOrder="1"/>
    </xf>
    <xf numFmtId="0" fontId="41" fillId="0" borderId="56" xfId="0" applyFont="1" applyBorder="1" applyAlignment="1">
      <alignment horizontal="left" vertical="center" wrapText="1" readingOrder="1"/>
    </xf>
    <xf numFmtId="0" fontId="42" fillId="0" borderId="56" xfId="0" applyFont="1" applyBorder="1" applyAlignment="1">
      <alignment horizontal="left" vertical="center" wrapText="1" readingOrder="1"/>
    </xf>
    <xf numFmtId="0" fontId="42" fillId="0" borderId="57" xfId="0" applyFont="1" applyBorder="1" applyAlignment="1">
      <alignment horizontal="left" vertical="center" wrapText="1" readingOrder="1"/>
    </xf>
    <xf numFmtId="167" fontId="20" fillId="0" borderId="58" xfId="1" applyNumberFormat="1" applyFont="1" applyBorder="1" applyAlignment="1">
      <alignment horizontal="left" wrapText="1" readingOrder="1"/>
    </xf>
    <xf numFmtId="167" fontId="19" fillId="0" borderId="58" xfId="1" applyNumberFormat="1" applyFont="1" applyBorder="1" applyAlignment="1">
      <alignment horizontal="left" wrapText="1" readingOrder="1"/>
    </xf>
    <xf numFmtId="0" fontId="21" fillId="0" borderId="58" xfId="0" applyFont="1" applyBorder="1"/>
    <xf numFmtId="0" fontId="37" fillId="0" borderId="60" xfId="0" applyFont="1" applyBorder="1" applyAlignment="1">
      <alignment horizontal="center" vertical="center" wrapText="1" readingOrder="1"/>
    </xf>
    <xf numFmtId="0" fontId="37" fillId="0" borderId="63" xfId="0" applyFont="1" applyBorder="1" applyAlignment="1">
      <alignment horizontal="center" vertical="center" wrapText="1" readingOrder="1"/>
    </xf>
    <xf numFmtId="167" fontId="20" fillId="0" borderId="64" xfId="1" applyNumberFormat="1" applyFont="1" applyBorder="1" applyAlignment="1">
      <alignment horizontal="left" wrapText="1" readingOrder="1"/>
    </xf>
    <xf numFmtId="167" fontId="19" fillId="0" borderId="64" xfId="1" applyNumberFormat="1" applyFont="1" applyBorder="1" applyAlignment="1">
      <alignment horizontal="left" wrapText="1" readingOrder="1"/>
    </xf>
    <xf numFmtId="0" fontId="21" fillId="0" borderId="64" xfId="0" applyFont="1" applyBorder="1"/>
    <xf numFmtId="0" fontId="21" fillId="0" borderId="65" xfId="0" applyFont="1" applyBorder="1"/>
    <xf numFmtId="0" fontId="21" fillId="0" borderId="67" xfId="0" applyFont="1" applyBorder="1"/>
    <xf numFmtId="0" fontId="37" fillId="0" borderId="69" xfId="0" applyFont="1" applyBorder="1" applyAlignment="1">
      <alignment horizontal="center" vertical="center" wrapText="1" readingOrder="1"/>
    </xf>
    <xf numFmtId="167" fontId="19" fillId="0" borderId="70" xfId="1" applyNumberFormat="1" applyFont="1" applyBorder="1" applyAlignment="1">
      <alignment horizontal="left" wrapText="1" readingOrder="1"/>
    </xf>
    <xf numFmtId="0" fontId="21" fillId="0" borderId="70" xfId="0" applyFont="1" applyBorder="1"/>
    <xf numFmtId="0" fontId="21" fillId="0" borderId="71" xfId="0" applyFont="1" applyBorder="1"/>
    <xf numFmtId="0" fontId="6" fillId="7" borderId="72" xfId="0" applyFont="1" applyFill="1" applyBorder="1" applyAlignment="1">
      <alignment horizontal="center" vertical="center" wrapText="1"/>
    </xf>
    <xf numFmtId="0" fontId="30" fillId="0" borderId="53" xfId="0" applyFont="1" applyBorder="1"/>
    <xf numFmtId="167" fontId="30" fillId="0" borderId="53" xfId="1" applyNumberFormat="1" applyFont="1" applyBorder="1"/>
    <xf numFmtId="0" fontId="12" fillId="7" borderId="39" xfId="0" applyFont="1" applyFill="1" applyBorder="1" applyAlignment="1">
      <alignment horizontal="left" vertical="center" readingOrder="1"/>
    </xf>
    <xf numFmtId="0" fontId="46" fillId="0" borderId="53" xfId="0" applyFont="1" applyBorder="1" applyAlignment="1">
      <alignment horizontal="left" vertical="center" readingOrder="1"/>
    </xf>
    <xf numFmtId="0" fontId="38" fillId="0" borderId="40" xfId="0" applyFont="1" applyBorder="1" applyAlignment="1">
      <alignment horizontal="left" vertical="center" wrapText="1" readingOrder="1"/>
    </xf>
    <xf numFmtId="0" fontId="5" fillId="7" borderId="42" xfId="0" applyFont="1" applyFill="1" applyBorder="1" applyAlignment="1">
      <alignment horizontal="center" vertical="center" wrapText="1" readingOrder="1"/>
    </xf>
    <xf numFmtId="0" fontId="5" fillId="7" borderId="43" xfId="0" applyFont="1" applyFill="1" applyBorder="1" applyAlignment="1">
      <alignment horizontal="center" vertical="center" wrapText="1" readingOrder="1"/>
    </xf>
    <xf numFmtId="167" fontId="23" fillId="4" borderId="78" xfId="1" applyNumberFormat="1" applyFont="1" applyFill="1" applyBorder="1" applyAlignment="1">
      <alignment horizontal="right" vertical="center" wrapText="1"/>
    </xf>
    <xf numFmtId="167" fontId="22" fillId="4" borderId="78" xfId="1" applyNumberFormat="1" applyFont="1" applyFill="1" applyBorder="1" applyAlignment="1">
      <alignment horizontal="right" vertical="center" wrapText="1" readingOrder="1"/>
    </xf>
    <xf numFmtId="167" fontId="22" fillId="4" borderId="79" xfId="1" applyNumberFormat="1" applyFont="1" applyFill="1" applyBorder="1" applyAlignment="1">
      <alignment horizontal="right" vertical="center" wrapText="1" readingOrder="1"/>
    </xf>
    <xf numFmtId="0" fontId="51" fillId="0" borderId="80" xfId="0" applyFont="1" applyBorder="1" applyAlignment="1">
      <alignment horizontal="left" vertical="center" wrapText="1" readingOrder="1"/>
    </xf>
    <xf numFmtId="0" fontId="45" fillId="4" borderId="80" xfId="0" applyFont="1" applyFill="1" applyBorder="1" applyAlignment="1">
      <alignment horizontal="left" vertical="center" wrapText="1" readingOrder="1"/>
    </xf>
    <xf numFmtId="0" fontId="51" fillId="0" borderId="82" xfId="0" applyFont="1" applyBorder="1" applyAlignment="1">
      <alignment horizontal="left" vertical="center" wrapText="1" readingOrder="1"/>
    </xf>
    <xf numFmtId="0" fontId="45" fillId="4" borderId="77" xfId="0" applyFont="1" applyFill="1" applyBorder="1" applyAlignment="1">
      <alignment horizontal="left" vertical="center" wrapText="1" readingOrder="1"/>
    </xf>
    <xf numFmtId="0" fontId="54" fillId="0" borderId="0" xfId="0" applyFont="1" applyAlignment="1">
      <alignment vertical="center" wrapText="1"/>
    </xf>
    <xf numFmtId="0" fontId="28" fillId="0" borderId="0" xfId="0" applyFont="1" applyBorder="1" applyAlignment="1">
      <alignment horizontal="left" vertical="center" wrapText="1" readingOrder="1"/>
    </xf>
    <xf numFmtId="0" fontId="28" fillId="0" borderId="16" xfId="0" applyFont="1" applyBorder="1" applyAlignment="1">
      <alignment horizontal="left" vertical="center" wrapText="1" readingOrder="1"/>
    </xf>
    <xf numFmtId="0" fontId="45" fillId="0" borderId="80" xfId="0" applyFont="1" applyFill="1" applyBorder="1" applyAlignment="1">
      <alignment horizontal="left" vertical="center" wrapText="1" readingOrder="1"/>
    </xf>
    <xf numFmtId="0" fontId="45" fillId="4" borderId="82" xfId="0" applyFont="1" applyFill="1" applyBorder="1" applyAlignment="1">
      <alignment horizontal="left" vertical="center" wrapText="1" readingOrder="1"/>
    </xf>
    <xf numFmtId="0" fontId="45" fillId="0" borderId="77" xfId="0" applyFont="1" applyFill="1" applyBorder="1" applyAlignment="1">
      <alignment horizontal="left" vertical="center" wrapText="1" readingOrder="1"/>
    </xf>
    <xf numFmtId="0" fontId="45" fillId="0" borderId="82" xfId="0" applyFont="1" applyFill="1" applyBorder="1" applyAlignment="1">
      <alignment horizontal="left" vertical="center" wrapText="1" readingOrder="1"/>
    </xf>
    <xf numFmtId="0" fontId="38" fillId="4" borderId="40" xfId="0" applyFont="1" applyFill="1" applyBorder="1" applyAlignment="1">
      <alignment horizontal="left" vertical="center" wrapText="1" readingOrder="1"/>
    </xf>
    <xf numFmtId="0" fontId="38" fillId="0" borderId="40" xfId="0" applyFont="1" applyBorder="1" applyAlignment="1">
      <alignment horizontal="right" vertical="center" wrapText="1" readingOrder="1"/>
    </xf>
    <xf numFmtId="0" fontId="38" fillId="3" borderId="40" xfId="0" applyFont="1" applyFill="1" applyBorder="1" applyAlignment="1">
      <alignment horizontal="right" vertical="center" wrapText="1" readingOrder="1"/>
    </xf>
    <xf numFmtId="0" fontId="38" fillId="3" borderId="41" xfId="0" applyFont="1" applyFill="1" applyBorder="1" applyAlignment="1">
      <alignment horizontal="right" vertical="center" wrapText="1" readingOrder="1"/>
    </xf>
    <xf numFmtId="0" fontId="33" fillId="0" borderId="0" xfId="0" quotePrefix="1" applyFont="1" applyAlignment="1">
      <alignment horizontal="left"/>
    </xf>
    <xf numFmtId="0" fontId="0" fillId="4" borderId="0" xfId="0" applyFill="1" applyAlignment="1"/>
    <xf numFmtId="0" fontId="54" fillId="0" borderId="2" xfId="0" applyFont="1" applyBorder="1" applyAlignment="1">
      <alignment vertical="center" wrapText="1"/>
    </xf>
    <xf numFmtId="0" fontId="56" fillId="0" borderId="0" xfId="0" applyFont="1" applyAlignment="1">
      <alignment horizontal="left" vertical="center" readingOrder="1"/>
    </xf>
    <xf numFmtId="0" fontId="0" fillId="0" borderId="0" xfId="0" applyFont="1" applyAlignment="1">
      <alignment vertical="center"/>
    </xf>
    <xf numFmtId="0" fontId="57" fillId="0" borderId="0" xfId="0" applyFont="1"/>
    <xf numFmtId="0" fontId="54" fillId="0" borderId="0" xfId="0" applyFont="1" applyBorder="1" applyAlignment="1">
      <alignment vertical="center" wrapText="1"/>
    </xf>
    <xf numFmtId="0" fontId="25" fillId="0" borderId="0" xfId="0" applyFont="1" applyBorder="1" applyAlignment="1">
      <alignment horizontal="left" vertical="center" wrapText="1" readingOrder="1"/>
    </xf>
    <xf numFmtId="0" fontId="0" fillId="0" borderId="0" xfId="0" applyFont="1"/>
    <xf numFmtId="0" fontId="46" fillId="0" borderId="0" xfId="0" applyFont="1" applyBorder="1" applyAlignment="1">
      <alignment readingOrder="1"/>
    </xf>
    <xf numFmtId="0" fontId="5" fillId="7" borderId="33" xfId="0" applyFont="1" applyFill="1" applyBorder="1" applyAlignment="1">
      <alignment horizontal="center" vertical="center" wrapText="1" readingOrder="1"/>
    </xf>
    <xf numFmtId="0" fontId="3" fillId="7" borderId="31" xfId="0" applyFont="1" applyFill="1" applyBorder="1" applyAlignment="1">
      <alignment horizontal="center" vertical="center" wrapText="1" readingOrder="1"/>
    </xf>
    <xf numFmtId="0" fontId="12" fillId="7" borderId="47" xfId="0" applyFont="1" applyFill="1" applyBorder="1" applyAlignment="1">
      <alignment horizontal="center" vertical="center" wrapText="1" readingOrder="1"/>
    </xf>
    <xf numFmtId="167" fontId="20" fillId="0" borderId="93" xfId="1" applyNumberFormat="1" applyFont="1" applyBorder="1" applyAlignment="1">
      <alignment horizontal="left" wrapText="1" readingOrder="1"/>
    </xf>
    <xf numFmtId="167" fontId="20" fillId="0" borderId="94" xfId="1" applyNumberFormat="1" applyFont="1" applyBorder="1" applyAlignment="1">
      <alignment horizontal="left" wrapText="1" readingOrder="1"/>
    </xf>
    <xf numFmtId="167" fontId="19" fillId="0" borderId="95" xfId="1" applyNumberFormat="1" applyFont="1" applyBorder="1" applyAlignment="1">
      <alignment horizontal="left" wrapText="1" readingOrder="1"/>
    </xf>
    <xf numFmtId="0" fontId="21" fillId="0" borderId="98" xfId="0" applyFont="1" applyBorder="1"/>
    <xf numFmtId="0" fontId="21" fillId="0" borderId="99" xfId="0" applyFont="1" applyBorder="1"/>
    <xf numFmtId="0" fontId="21" fillId="0" borderId="100" xfId="0" applyFont="1" applyBorder="1"/>
    <xf numFmtId="0" fontId="59" fillId="9" borderId="0" xfId="0" applyFont="1" applyFill="1" applyAlignment="1">
      <alignment horizontal="left" vertical="center" readingOrder="1"/>
    </xf>
    <xf numFmtId="0" fontId="60" fillId="9" borderId="0" xfId="0" applyFont="1" applyFill="1"/>
    <xf numFmtId="0" fontId="63" fillId="9" borderId="0" xfId="0" applyFont="1" applyFill="1"/>
    <xf numFmtId="0" fontId="64" fillId="9" borderId="0" xfId="0" applyFont="1" applyFill="1" applyAlignment="1">
      <alignment vertical="center" wrapText="1" readingOrder="1"/>
    </xf>
    <xf numFmtId="0" fontId="65" fillId="9" borderId="0" xfId="0" applyFont="1" applyFill="1"/>
    <xf numFmtId="0" fontId="68" fillId="11" borderId="102" xfId="0" applyFont="1" applyFill="1" applyBorder="1" applyAlignment="1">
      <alignment horizontal="center" vertical="center" wrapText="1" readingOrder="1"/>
    </xf>
    <xf numFmtId="0" fontId="70" fillId="9" borderId="106" xfId="0" applyFont="1" applyFill="1" applyBorder="1" applyAlignment="1">
      <alignment horizontal="left" vertical="center" wrapText="1" readingOrder="1"/>
    </xf>
    <xf numFmtId="41" fontId="70" fillId="9" borderId="106" xfId="0" applyNumberFormat="1" applyFont="1" applyFill="1" applyBorder="1" applyAlignment="1">
      <alignment horizontal="left" vertical="center" wrapText="1" readingOrder="1"/>
    </xf>
    <xf numFmtId="0" fontId="70" fillId="9" borderId="106" xfId="0" applyFont="1" applyFill="1" applyBorder="1" applyAlignment="1">
      <alignment horizontal="left" vertical="top" wrapText="1" readingOrder="1"/>
    </xf>
    <xf numFmtId="169" fontId="70" fillId="9" borderId="106" xfId="0" applyNumberFormat="1" applyFont="1" applyFill="1" applyBorder="1" applyAlignment="1">
      <alignment horizontal="center" vertical="top" wrapText="1" readingOrder="1"/>
    </xf>
    <xf numFmtId="0" fontId="70" fillId="9" borderId="106" xfId="0" applyFont="1" applyFill="1" applyBorder="1" applyAlignment="1">
      <alignment horizontal="center" vertical="top" wrapText="1" readingOrder="1"/>
    </xf>
    <xf numFmtId="0" fontId="70" fillId="9" borderId="106" xfId="0" applyFont="1" applyFill="1" applyBorder="1" applyAlignment="1">
      <alignment horizontal="left" wrapText="1" readingOrder="1"/>
    </xf>
    <xf numFmtId="0" fontId="60" fillId="0" borderId="0" xfId="0" applyFont="1"/>
    <xf numFmtId="1" fontId="70" fillId="9" borderId="106" xfId="0" applyNumberFormat="1" applyFont="1" applyFill="1" applyBorder="1" applyAlignment="1">
      <alignment horizontal="left" vertical="center" wrapText="1" readingOrder="1"/>
    </xf>
    <xf numFmtId="0" fontId="70" fillId="9" borderId="106" xfId="0" applyFont="1" applyFill="1" applyBorder="1" applyAlignment="1">
      <alignment vertical="center" wrapText="1"/>
    </xf>
    <xf numFmtId="0" fontId="71" fillId="9" borderId="0" xfId="0" applyFont="1" applyFill="1" applyAlignment="1">
      <alignment horizontal="left" readingOrder="1"/>
    </xf>
    <xf numFmtId="41" fontId="70" fillId="0" borderId="106" xfId="0" applyNumberFormat="1" applyFont="1" applyBorder="1" applyAlignment="1">
      <alignment horizontal="center" vertical="center" wrapText="1" readingOrder="1"/>
    </xf>
    <xf numFmtId="41" fontId="70" fillId="0" borderId="106" xfId="0" applyNumberFormat="1" applyFont="1" applyBorder="1" applyAlignment="1">
      <alignment vertical="center" wrapText="1" readingOrder="1"/>
    </xf>
    <xf numFmtId="41" fontId="70" fillId="0" borderId="106" xfId="0" applyNumberFormat="1" applyFont="1" applyBorder="1" applyAlignment="1">
      <alignment horizontal="center" wrapText="1" readingOrder="1"/>
    </xf>
    <xf numFmtId="41" fontId="70" fillId="0" borderId="106" xfId="0" applyNumberFormat="1" applyFont="1" applyBorder="1" applyAlignment="1">
      <alignment horizontal="left" wrapText="1" readingOrder="1"/>
    </xf>
    <xf numFmtId="0" fontId="70" fillId="0" borderId="106" xfId="0" applyFont="1" applyBorder="1" applyAlignment="1">
      <alignment horizontal="left" wrapText="1" readingOrder="1"/>
    </xf>
    <xf numFmtId="0" fontId="70" fillId="0" borderId="106" xfId="0" applyFont="1" applyBorder="1" applyAlignment="1">
      <alignment horizontal="center" wrapText="1" readingOrder="1"/>
    </xf>
    <xf numFmtId="0" fontId="68" fillId="11" borderId="103" xfId="0" applyFont="1" applyFill="1" applyBorder="1" applyAlignment="1">
      <alignment horizontal="center" vertical="center" wrapText="1" readingOrder="1"/>
    </xf>
    <xf numFmtId="0" fontId="73" fillId="0" borderId="105" xfId="0" applyFont="1" applyBorder="1" applyAlignment="1">
      <alignment horizontal="center" vertical="center" wrapText="1" readingOrder="1"/>
    </xf>
    <xf numFmtId="0" fontId="73" fillId="12" borderId="105" xfId="0" applyFont="1" applyFill="1" applyBorder="1" applyAlignment="1">
      <alignment horizontal="center" vertical="center" wrapText="1" readingOrder="1"/>
    </xf>
    <xf numFmtId="0" fontId="75" fillId="12" borderId="105" xfId="0" applyFont="1" applyFill="1" applyBorder="1" applyAlignment="1">
      <alignment horizontal="center" vertical="center" wrapText="1" readingOrder="1"/>
    </xf>
    <xf numFmtId="0" fontId="76" fillId="9" borderId="0" xfId="0" applyFont="1" applyFill="1"/>
    <xf numFmtId="0" fontId="77" fillId="9" borderId="0" xfId="0" applyFont="1" applyFill="1"/>
    <xf numFmtId="167" fontId="67" fillId="11" borderId="106" xfId="1" applyNumberFormat="1" applyFont="1" applyFill="1" applyBorder="1" applyAlignment="1">
      <alignment vertical="center" wrapText="1"/>
    </xf>
    <xf numFmtId="167" fontId="67" fillId="11" borderId="106" xfId="1" applyNumberFormat="1" applyFont="1" applyFill="1" applyBorder="1" applyAlignment="1">
      <alignment vertical="center" wrapText="1" readingOrder="1"/>
    </xf>
    <xf numFmtId="0" fontId="71" fillId="9" borderId="107" xfId="0" applyFont="1" applyFill="1" applyBorder="1" applyAlignment="1">
      <alignment readingOrder="1"/>
    </xf>
    <xf numFmtId="0" fontId="71" fillId="9" borderId="0" xfId="0" applyFont="1" applyFill="1" applyAlignment="1">
      <alignment readingOrder="1"/>
    </xf>
    <xf numFmtId="0" fontId="75" fillId="0" borderId="105" xfId="0" applyFont="1" applyBorder="1" applyAlignment="1">
      <alignment horizontal="center" vertical="center" wrapText="1" readingOrder="1"/>
    </xf>
    <xf numFmtId="167" fontId="70" fillId="9" borderId="105" xfId="5" applyNumberFormat="1" applyFont="1" applyFill="1" applyBorder="1" applyAlignment="1">
      <alignment horizontal="right" vertical="center" wrapText="1"/>
    </xf>
    <xf numFmtId="0" fontId="75" fillId="0" borderId="106" xfId="0" applyFont="1" applyBorder="1" applyAlignment="1">
      <alignment horizontal="center" vertical="center" wrapText="1" readingOrder="1"/>
    </xf>
    <xf numFmtId="167" fontId="67" fillId="11" borderId="106" xfId="1" applyNumberFormat="1" applyFont="1" applyFill="1" applyBorder="1" applyAlignment="1">
      <alignment horizontal="center" vertical="center" wrapText="1"/>
    </xf>
    <xf numFmtId="0" fontId="68" fillId="11" borderId="117" xfId="0" applyFont="1" applyFill="1" applyBorder="1" applyAlignment="1">
      <alignment horizontal="center" vertical="center" wrapText="1" readingOrder="1"/>
    </xf>
    <xf numFmtId="0" fontId="73" fillId="0" borderId="108" xfId="0" applyFont="1" applyBorder="1" applyAlignment="1">
      <alignment vertical="center" wrapText="1" readingOrder="1"/>
    </xf>
    <xf numFmtId="0" fontId="73" fillId="0" borderId="109" xfId="0" applyFont="1" applyBorder="1" applyAlignment="1">
      <alignment vertical="center" wrapText="1" readingOrder="1"/>
    </xf>
    <xf numFmtId="0" fontId="76" fillId="0" borderId="0" xfId="0" applyFont="1"/>
    <xf numFmtId="0" fontId="73" fillId="0" borderId="106" xfId="0" applyFont="1" applyBorder="1" applyAlignment="1">
      <alignment horizontal="center" vertical="center" wrapText="1" readingOrder="1"/>
    </xf>
    <xf numFmtId="0" fontId="68" fillId="0" borderId="106" xfId="0" applyFont="1" applyBorder="1" applyAlignment="1">
      <alignment horizontal="center" vertical="center" wrapText="1" readingOrder="1"/>
    </xf>
    <xf numFmtId="0" fontId="73" fillId="12" borderId="106" xfId="0" applyFont="1" applyFill="1" applyBorder="1" applyAlignment="1">
      <alignment horizontal="center" vertical="center" wrapText="1" readingOrder="1"/>
    </xf>
    <xf numFmtId="0" fontId="68" fillId="11" borderId="118" xfId="0" applyFont="1" applyFill="1" applyBorder="1" applyAlignment="1">
      <alignment horizontal="center" vertical="center" wrapText="1" readingOrder="1"/>
    </xf>
    <xf numFmtId="0" fontId="70" fillId="12" borderId="106" xfId="0" applyFont="1" applyFill="1" applyBorder="1" applyAlignment="1">
      <alignment horizontal="center" vertical="top" wrapText="1" readingOrder="1"/>
    </xf>
    <xf numFmtId="167" fontId="70" fillId="12" borderId="106" xfId="0" applyNumberFormat="1" applyFont="1" applyFill="1" applyBorder="1" applyAlignment="1">
      <alignment horizontal="left" vertical="top" wrapText="1" readingOrder="1"/>
    </xf>
    <xf numFmtId="167" fontId="70" fillId="12" borderId="106" xfId="1" applyNumberFormat="1" applyFont="1" applyFill="1" applyBorder="1" applyAlignment="1">
      <alignment horizontal="left" vertical="top" wrapText="1" readingOrder="1"/>
    </xf>
    <xf numFmtId="0" fontId="67" fillId="11" borderId="107" xfId="0" applyFont="1" applyFill="1" applyBorder="1" applyAlignment="1">
      <alignment vertical="center" wrapText="1" readingOrder="1"/>
    </xf>
    <xf numFmtId="0" fontId="70" fillId="13" borderId="106" xfId="0" applyFont="1" applyFill="1" applyBorder="1" applyAlignment="1">
      <alignment horizontal="center" vertical="top" wrapText="1" readingOrder="1"/>
    </xf>
    <xf numFmtId="0" fontId="65" fillId="9" borderId="106" xfId="0" applyFont="1" applyFill="1" applyBorder="1" applyAlignment="1">
      <alignment horizontal="center" vertical="center" wrapText="1" readingOrder="1"/>
    </xf>
    <xf numFmtId="167" fontId="69" fillId="9" borderId="106" xfId="5" applyNumberFormat="1" applyFont="1" applyFill="1" applyBorder="1" applyAlignment="1">
      <alignment horizontal="right" vertical="center" wrapText="1"/>
    </xf>
    <xf numFmtId="169" fontId="69" fillId="9" borderId="106" xfId="5" applyNumberFormat="1" applyFont="1" applyFill="1" applyBorder="1" applyAlignment="1">
      <alignment horizontal="right" vertical="center" wrapText="1"/>
    </xf>
    <xf numFmtId="170" fontId="0" fillId="14" borderId="88" xfId="0" applyNumberFormat="1" applyFill="1" applyBorder="1"/>
    <xf numFmtId="170" fontId="0" fillId="15" borderId="88" xfId="0" applyNumberFormat="1" applyFill="1" applyBorder="1"/>
    <xf numFmtId="167" fontId="55" fillId="7" borderId="2" xfId="0" applyNumberFormat="1" applyFont="1" applyFill="1" applyBorder="1" applyAlignment="1">
      <alignment horizontal="right" vertical="center" wrapText="1" readingOrder="1"/>
    </xf>
    <xf numFmtId="0" fontId="35" fillId="0" borderId="0" xfId="0" quotePrefix="1" applyFont="1" applyAlignment="1">
      <alignment horizontal="left"/>
    </xf>
    <xf numFmtId="0" fontId="79" fillId="0" borderId="0" xfId="0" quotePrefix="1" applyFont="1" applyAlignment="1">
      <alignment horizontal="left"/>
    </xf>
    <xf numFmtId="0" fontId="62" fillId="0" borderId="0" xfId="0" applyFont="1" applyAlignment="1">
      <alignment vertical="center" wrapText="1"/>
    </xf>
    <xf numFmtId="0" fontId="58" fillId="0" borderId="0" xfId="0" applyFont="1"/>
    <xf numFmtId="3" fontId="0" fillId="0" borderId="124" xfId="0" applyNumberFormat="1" applyBorder="1"/>
    <xf numFmtId="3" fontId="0" fillId="0" borderId="125" xfId="0" applyNumberFormat="1" applyBorder="1"/>
    <xf numFmtId="0" fontId="0" fillId="0" borderId="126" xfId="0" applyBorder="1"/>
    <xf numFmtId="3" fontId="0" fillId="0" borderId="129" xfId="0" applyNumberFormat="1" applyBorder="1"/>
    <xf numFmtId="3" fontId="0" fillId="0" borderId="130" xfId="0" applyNumberFormat="1" applyBorder="1"/>
    <xf numFmtId="0" fontId="0" fillId="0" borderId="131" xfId="0" applyBorder="1"/>
    <xf numFmtId="3" fontId="0" fillId="0" borderId="133" xfId="0" applyNumberFormat="1" applyBorder="1"/>
    <xf numFmtId="3" fontId="0" fillId="0" borderId="134" xfId="0" applyNumberFormat="1" applyBorder="1"/>
    <xf numFmtId="0" fontId="0" fillId="0" borderId="135" xfId="0" applyBorder="1"/>
    <xf numFmtId="3" fontId="0" fillId="0" borderId="136" xfId="0" applyNumberFormat="1" applyBorder="1"/>
    <xf numFmtId="3" fontId="0" fillId="0" borderId="137" xfId="0" applyNumberFormat="1" applyBorder="1"/>
    <xf numFmtId="0" fontId="58" fillId="8" borderId="123"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3" fontId="0" fillId="0" borderId="143" xfId="0" applyNumberFormat="1" applyBorder="1"/>
    <xf numFmtId="3" fontId="0" fillId="0" borderId="144" xfId="0" applyNumberFormat="1" applyBorder="1"/>
    <xf numFmtId="0" fontId="0" fillId="0" borderId="145" xfId="0" applyBorder="1"/>
    <xf numFmtId="0" fontId="0" fillId="0" borderId="146" xfId="0" applyBorder="1" applyAlignment="1">
      <alignment horizontal="center" vertical="center"/>
    </xf>
    <xf numFmtId="0" fontId="0" fillId="0" borderId="147" xfId="0" applyBorder="1"/>
    <xf numFmtId="0" fontId="0" fillId="0" borderId="148" xfId="0" applyBorder="1" applyAlignment="1">
      <alignment horizontal="center" vertical="center"/>
    </xf>
    <xf numFmtId="0" fontId="0" fillId="0" borderId="0" xfId="0" pivotButton="1" applyAlignment="1">
      <alignment vertical="center"/>
    </xf>
    <xf numFmtId="0" fontId="58" fillId="16" borderId="123" xfId="0" applyFont="1" applyFill="1" applyBorder="1" applyAlignment="1">
      <alignment horizontal="center" vertical="center"/>
    </xf>
    <xf numFmtId="0" fontId="86" fillId="0" borderId="10" xfId="0" applyFont="1" applyBorder="1" applyAlignment="1">
      <alignment horizontal="left" vertical="center" wrapText="1" readingOrder="1"/>
    </xf>
    <xf numFmtId="0" fontId="54" fillId="0" borderId="2" xfId="0" applyFont="1" applyBorder="1" applyAlignment="1">
      <alignment horizontal="left" vertical="center" wrapText="1" readingOrder="1"/>
    </xf>
    <xf numFmtId="0" fontId="86" fillId="0" borderId="2" xfId="0" applyFont="1" applyBorder="1" applyAlignment="1">
      <alignment horizontal="left" vertical="center" wrapText="1" readingOrder="1"/>
    </xf>
    <xf numFmtId="0" fontId="26" fillId="0" borderId="0" xfId="0" applyFont="1"/>
    <xf numFmtId="0" fontId="85" fillId="0" borderId="0" xfId="0" applyFont="1"/>
    <xf numFmtId="0" fontId="86" fillId="0" borderId="13" xfId="0" applyFont="1" applyBorder="1" applyAlignment="1">
      <alignment horizontal="left" vertical="center" wrapText="1" readingOrder="1"/>
    </xf>
    <xf numFmtId="167" fontId="54" fillId="16" borderId="2" xfId="1" applyNumberFormat="1" applyFont="1" applyFill="1" applyBorder="1" applyAlignment="1">
      <alignment horizontal="center" vertical="center" wrapText="1" readingOrder="1"/>
    </xf>
    <xf numFmtId="0" fontId="86" fillId="0" borderId="40" xfId="0" applyFont="1" applyBorder="1" applyAlignment="1">
      <alignment horizontal="left" vertical="center" wrapText="1" readingOrder="1"/>
    </xf>
    <xf numFmtId="0" fontId="86" fillId="0" borderId="13" xfId="0" applyFont="1" applyBorder="1" applyAlignment="1">
      <alignment horizontal="left" vertical="center" wrapText="1" indent="1" readingOrder="1"/>
    </xf>
    <xf numFmtId="0" fontId="86" fillId="0" borderId="2" xfId="0" applyFont="1" applyBorder="1" applyAlignment="1">
      <alignment horizontal="left" wrapText="1" readingOrder="1"/>
    </xf>
    <xf numFmtId="0" fontId="86" fillId="0" borderId="121" xfId="0" applyFont="1" applyBorder="1" applyAlignment="1">
      <alignment horizontal="left" vertical="center" wrapText="1" readingOrder="1"/>
    </xf>
    <xf numFmtId="0" fontId="86" fillId="0" borderId="121" xfId="0" applyFont="1" applyBorder="1" applyAlignment="1">
      <alignment horizontal="left" vertical="center" wrapText="1" indent="1" readingOrder="1"/>
    </xf>
    <xf numFmtId="0" fontId="86" fillId="0" borderId="35" xfId="0" applyFont="1" applyBorder="1" applyAlignment="1">
      <alignment vertical="center" wrapText="1" readingOrder="1"/>
    </xf>
    <xf numFmtId="0" fontId="86" fillId="0" borderId="1" xfId="0" applyFont="1" applyBorder="1" applyAlignment="1">
      <alignment vertical="center" wrapText="1" readingOrder="1"/>
    </xf>
    <xf numFmtId="0" fontId="86" fillId="0" borderId="6" xfId="0" applyFont="1" applyBorder="1" applyAlignment="1">
      <alignment vertical="center" wrapText="1" readingOrder="1"/>
    </xf>
    <xf numFmtId="0" fontId="86" fillId="0" borderId="1" xfId="0" applyFont="1" applyBorder="1" applyAlignment="1">
      <alignment horizontal="left" vertical="center" wrapText="1" indent="1" readingOrder="1"/>
    </xf>
    <xf numFmtId="0" fontId="86" fillId="0" borderId="6" xfId="0" applyFont="1" applyBorder="1" applyAlignment="1">
      <alignment horizontal="left" vertical="center" wrapText="1" indent="1" readingOrder="1"/>
    </xf>
    <xf numFmtId="0" fontId="86" fillId="0" borderId="2" xfId="0" applyFont="1" applyBorder="1" applyAlignment="1">
      <alignment horizontal="center" vertical="center" wrapText="1" readingOrder="1"/>
    </xf>
    <xf numFmtId="0" fontId="86" fillId="0" borderId="90" xfId="0" applyFont="1" applyBorder="1" applyAlignment="1">
      <alignment vertical="center" wrapText="1" readingOrder="1"/>
    </xf>
    <xf numFmtId="0" fontId="86" fillId="0" borderId="122" xfId="0" applyFont="1" applyBorder="1" applyAlignment="1">
      <alignment vertical="center" wrapText="1" readingOrder="1"/>
    </xf>
    <xf numFmtId="0" fontId="86" fillId="0" borderId="13" xfId="0" applyFont="1" applyBorder="1" applyAlignment="1">
      <alignment vertical="center" wrapText="1" readingOrder="1"/>
    </xf>
    <xf numFmtId="167" fontId="0" fillId="0" borderId="134" xfId="1" applyNumberFormat="1" applyFont="1" applyBorder="1"/>
    <xf numFmtId="167" fontId="0" fillId="0" borderId="133" xfId="1" applyNumberFormat="1" applyFont="1" applyBorder="1"/>
    <xf numFmtId="167" fontId="0" fillId="0" borderId="130" xfId="1" applyNumberFormat="1" applyFont="1" applyBorder="1"/>
    <xf numFmtId="167" fontId="0" fillId="0" borderId="129" xfId="1" applyNumberFormat="1" applyFont="1" applyBorder="1"/>
    <xf numFmtId="167" fontId="0" fillId="0" borderId="137" xfId="1" applyNumberFormat="1" applyFont="1" applyBorder="1"/>
    <xf numFmtId="167" fontId="0" fillId="0" borderId="136" xfId="1" applyNumberFormat="1" applyFont="1" applyBorder="1"/>
    <xf numFmtId="167" fontId="0" fillId="0" borderId="125" xfId="1" applyNumberFormat="1" applyFont="1" applyBorder="1"/>
    <xf numFmtId="167" fontId="0" fillId="0" borderId="124" xfId="1" applyNumberFormat="1" applyFont="1" applyBorder="1"/>
    <xf numFmtId="167" fontId="6" fillId="18" borderId="138" xfId="1" applyNumberFormat="1" applyFont="1" applyFill="1" applyBorder="1" applyAlignment="1">
      <alignment vertical="center"/>
    </xf>
    <xf numFmtId="0" fontId="0" fillId="0" borderId="0" xfId="0" applyFont="1" applyFill="1" applyBorder="1"/>
    <xf numFmtId="0" fontId="90" fillId="9" borderId="0" xfId="0" applyFont="1" applyFill="1" applyAlignment="1">
      <alignment horizontal="left" vertical="center" readingOrder="1"/>
    </xf>
    <xf numFmtId="0" fontId="0" fillId="0" borderId="0" xfId="0" applyAlignment="1">
      <alignment horizontal="left" vertical="top"/>
    </xf>
    <xf numFmtId="0" fontId="83" fillId="0" borderId="0" xfId="0" applyFont="1" applyAlignment="1">
      <alignment horizontal="left" vertical="top"/>
    </xf>
    <xf numFmtId="0" fontId="24" fillId="0" borderId="0" xfId="0" applyFont="1" applyAlignment="1">
      <alignment horizontal="left" vertical="top"/>
    </xf>
    <xf numFmtId="0" fontId="0" fillId="0" borderId="151" xfId="0" applyBorder="1" applyAlignment="1">
      <alignment horizontal="left" vertical="top"/>
    </xf>
    <xf numFmtId="0" fontId="0" fillId="0" borderId="151" xfId="0" applyBorder="1" applyAlignment="1">
      <alignment horizontal="left" vertical="top" wrapText="1"/>
    </xf>
    <xf numFmtId="0" fontId="82" fillId="0" borderId="0" xfId="0" applyFont="1" applyAlignment="1">
      <alignment horizontal="left" vertical="top"/>
    </xf>
    <xf numFmtId="0" fontId="0" fillId="0" borderId="0" xfId="0" applyAlignment="1">
      <alignment horizontal="left" vertical="top" wrapText="1"/>
    </xf>
    <xf numFmtId="0" fontId="63" fillId="0" borderId="0" xfId="0" applyFont="1" applyAlignment="1">
      <alignment horizontal="center" vertical="center"/>
    </xf>
    <xf numFmtId="0" fontId="63" fillId="0" borderId="0" xfId="0" applyFont="1" applyAlignment="1">
      <alignment vertical="center"/>
    </xf>
    <xf numFmtId="0" fontId="0" fillId="0" borderId="152" xfId="0" applyBorder="1" applyAlignment="1">
      <alignment horizontal="left" vertical="top"/>
    </xf>
    <xf numFmtId="0" fontId="0" fillId="0" borderId="152" xfId="0" applyBorder="1" applyAlignment="1">
      <alignment horizontal="left" vertical="top" wrapText="1"/>
    </xf>
    <xf numFmtId="0" fontId="0" fillId="0" borderId="0" xfId="0" pivotButton="1" applyAlignment="1">
      <alignment horizontal="left" vertical="top"/>
    </xf>
    <xf numFmtId="0" fontId="0" fillId="0" borderId="0" xfId="0" pivotButton="1" applyAlignment="1">
      <alignment horizontal="left" vertical="top" wrapText="1"/>
    </xf>
    <xf numFmtId="0" fontId="61" fillId="0" borderId="162" xfId="0" applyFont="1" applyBorder="1" applyAlignment="1">
      <alignment vertical="center"/>
    </xf>
    <xf numFmtId="0" fontId="73" fillId="0" borderId="110" xfId="0" applyFont="1" applyBorder="1" applyAlignment="1">
      <alignment vertical="center" wrapText="1" readingOrder="1"/>
    </xf>
    <xf numFmtId="0" fontId="73" fillId="0" borderId="111" xfId="0" applyFont="1" applyBorder="1" applyAlignment="1">
      <alignment vertical="center" wrapText="1" readingOrder="1"/>
    </xf>
    <xf numFmtId="0" fontId="6" fillId="6" borderId="165" xfId="0" applyFont="1" applyFill="1" applyBorder="1" applyAlignment="1">
      <alignment horizontal="center" vertical="center" wrapText="1"/>
    </xf>
    <xf numFmtId="0" fontId="81" fillId="0" borderId="2" xfId="0" applyFont="1" applyBorder="1" applyAlignment="1">
      <alignment horizontal="center" vertical="center" wrapText="1" readingOrder="1"/>
    </xf>
    <xf numFmtId="0" fontId="26" fillId="0" borderId="2" xfId="0" applyFont="1" applyBorder="1" applyAlignment="1">
      <alignment vertical="center"/>
    </xf>
    <xf numFmtId="167" fontId="84" fillId="10" borderId="2" xfId="1" applyNumberFormat="1" applyFont="1" applyFill="1" applyBorder="1" applyAlignment="1">
      <alignment horizontal="center" vertical="center" wrapText="1" readingOrder="1"/>
    </xf>
    <xf numFmtId="167" fontId="54" fillId="0" borderId="2" xfId="1" applyNumberFormat="1" applyFont="1" applyBorder="1" applyAlignment="1">
      <alignment horizontal="left" vertical="center" wrapText="1" readingOrder="1"/>
    </xf>
    <xf numFmtId="167" fontId="86" fillId="0" borderId="2" xfId="1" applyNumberFormat="1" applyFont="1" applyBorder="1" applyAlignment="1">
      <alignment horizontal="left" vertical="center" wrapText="1" readingOrder="1"/>
    </xf>
    <xf numFmtId="167" fontId="54" fillId="0" borderId="2" xfId="1" applyNumberFormat="1" applyFont="1" applyBorder="1" applyAlignment="1">
      <alignment vertical="center" wrapText="1"/>
    </xf>
    <xf numFmtId="167" fontId="88" fillId="16" borderId="2" xfId="1" applyNumberFormat="1" applyFont="1" applyFill="1" applyBorder="1" applyAlignment="1">
      <alignment horizontal="right" vertical="center" wrapText="1" readingOrder="1"/>
    </xf>
    <xf numFmtId="167" fontId="69" fillId="9" borderId="106" xfId="5" applyNumberFormat="1" applyFont="1" applyFill="1" applyBorder="1" applyAlignment="1">
      <alignment horizontal="left" vertical="center" wrapText="1"/>
    </xf>
    <xf numFmtId="0" fontId="0" fillId="9" borderId="0" xfId="0" applyFill="1" applyAlignment="1">
      <alignment vertical="center"/>
    </xf>
    <xf numFmtId="0" fontId="49" fillId="9" borderId="0" xfId="0" applyFont="1" applyFill="1" applyAlignment="1">
      <alignment vertical="center" readingOrder="1"/>
    </xf>
    <xf numFmtId="0" fontId="48" fillId="9" borderId="0" xfId="0" applyFont="1" applyFill="1" applyBorder="1" applyAlignment="1">
      <alignment horizontal="left" readingOrder="1"/>
    </xf>
    <xf numFmtId="0" fontId="27" fillId="9" borderId="0" xfId="0" applyFont="1" applyFill="1" applyBorder="1" applyAlignment="1">
      <alignment horizontal="left" readingOrder="1"/>
    </xf>
    <xf numFmtId="0" fontId="58" fillId="0" borderId="153" xfId="0" applyFont="1" applyBorder="1"/>
    <xf numFmtId="0" fontId="0" fillId="0" borderId="153" xfId="0" applyBorder="1"/>
    <xf numFmtId="171" fontId="0" fillId="0" borderId="153" xfId="5" applyNumberFormat="1" applyFont="1" applyBorder="1"/>
    <xf numFmtId="172" fontId="0" fillId="0" borderId="153" xfId="5" applyNumberFormat="1" applyFont="1" applyBorder="1"/>
    <xf numFmtId="0" fontId="0" fillId="19" borderId="153" xfId="0" applyFill="1" applyBorder="1"/>
    <xf numFmtId="0" fontId="0" fillId="0" borderId="167" xfId="0" applyBorder="1" applyAlignment="1">
      <alignment vertical="center"/>
    </xf>
    <xf numFmtId="0" fontId="0" fillId="0" borderId="168" xfId="0" applyBorder="1" applyAlignment="1">
      <alignment vertical="center"/>
    </xf>
    <xf numFmtId="0" fontId="0" fillId="0" borderId="169" xfId="0" applyBorder="1" applyAlignment="1">
      <alignment vertical="center"/>
    </xf>
    <xf numFmtId="0" fontId="79" fillId="0" borderId="170" xfId="0" applyFont="1" applyBorder="1" applyAlignment="1">
      <alignment horizontal="right" vertical="center"/>
    </xf>
    <xf numFmtId="0" fontId="0" fillId="0" borderId="171" xfId="0" applyBorder="1" applyAlignment="1">
      <alignment vertical="center"/>
    </xf>
    <xf numFmtId="0" fontId="0" fillId="0" borderId="172" xfId="0" applyBorder="1" applyAlignment="1">
      <alignment vertical="center"/>
    </xf>
    <xf numFmtId="0" fontId="36" fillId="5" borderId="37" xfId="0" applyFont="1" applyFill="1" applyBorder="1" applyAlignment="1">
      <alignment horizontal="left" vertical="center" wrapText="1" readingOrder="1"/>
    </xf>
    <xf numFmtId="0" fontId="46" fillId="0" borderId="5" xfId="0" applyFont="1" applyBorder="1" applyAlignment="1">
      <alignment horizontal="left" vertical="center" wrapText="1" readingOrder="1"/>
    </xf>
    <xf numFmtId="0" fontId="12" fillId="7" borderId="73" xfId="0" applyFont="1" applyFill="1" applyBorder="1" applyAlignment="1">
      <alignment horizontal="center" vertical="center" wrapText="1" readingOrder="1"/>
    </xf>
    <xf numFmtId="0" fontId="98" fillId="0" borderId="0" xfId="0" applyFont="1"/>
    <xf numFmtId="0" fontId="52" fillId="0" borderId="0" xfId="0" applyFont="1" applyBorder="1" applyAlignment="1">
      <alignment vertical="center"/>
    </xf>
    <xf numFmtId="0" fontId="99" fillId="0" borderId="0" xfId="0" applyFont="1" applyBorder="1" applyAlignment="1">
      <alignment vertical="center"/>
    </xf>
    <xf numFmtId="175" fontId="0" fillId="0" borderId="0" xfId="0" applyNumberFormat="1" applyAlignment="1">
      <alignment vertical="center"/>
    </xf>
    <xf numFmtId="176" fontId="99" fillId="0" borderId="0" xfId="7" applyNumberFormat="1" applyFont="1" applyBorder="1" applyAlignment="1">
      <alignment vertical="center"/>
    </xf>
    <xf numFmtId="176" fontId="100" fillId="0" borderId="5" xfId="7" applyNumberFormat="1" applyFont="1" applyBorder="1" applyAlignment="1">
      <alignment vertical="center"/>
    </xf>
    <xf numFmtId="0" fontId="39" fillId="0" borderId="5" xfId="0" applyFont="1" applyBorder="1" applyAlignment="1">
      <alignment vertical="center" wrapText="1"/>
    </xf>
    <xf numFmtId="167" fontId="39" fillId="0" borderId="7" xfId="1" applyNumberFormat="1" applyFont="1" applyBorder="1" applyAlignment="1">
      <alignment horizontal="right" vertical="center" wrapText="1"/>
    </xf>
    <xf numFmtId="167" fontId="39" fillId="0" borderId="81" xfId="1" applyNumberFormat="1" applyFont="1" applyBorder="1" applyAlignment="1">
      <alignment horizontal="right" vertical="center" wrapText="1"/>
    </xf>
    <xf numFmtId="167" fontId="39" fillId="4" borderId="7" xfId="1" applyNumberFormat="1" applyFont="1" applyFill="1" applyBorder="1" applyAlignment="1">
      <alignment horizontal="right" vertical="center" wrapText="1"/>
    </xf>
    <xf numFmtId="167" fontId="51" fillId="4" borderId="7" xfId="1" applyNumberFormat="1" applyFont="1" applyFill="1" applyBorder="1" applyAlignment="1">
      <alignment horizontal="right" vertical="center" wrapText="1" readingOrder="1"/>
    </xf>
    <xf numFmtId="167" fontId="51" fillId="4" borderId="81" xfId="1" applyNumberFormat="1" applyFont="1" applyFill="1" applyBorder="1" applyAlignment="1">
      <alignment horizontal="right" vertical="center" wrapText="1" readingOrder="1"/>
    </xf>
    <xf numFmtId="167" fontId="51" fillId="0" borderId="7" xfId="1" applyNumberFormat="1" applyFont="1" applyBorder="1" applyAlignment="1">
      <alignment horizontal="right" vertical="center" wrapText="1" readingOrder="1"/>
    </xf>
    <xf numFmtId="167" fontId="51" fillId="0" borderId="81" xfId="1" applyNumberFormat="1" applyFont="1" applyBorder="1" applyAlignment="1">
      <alignment horizontal="right" vertical="center" wrapText="1" readingOrder="1"/>
    </xf>
    <xf numFmtId="167" fontId="39" fillId="0" borderId="83" xfId="1" applyNumberFormat="1" applyFont="1" applyBorder="1" applyAlignment="1">
      <alignment horizontal="right" vertical="center" wrapText="1"/>
    </xf>
    <xf numFmtId="167" fontId="39" fillId="0" borderId="84" xfId="1" applyNumberFormat="1" applyFont="1" applyBorder="1" applyAlignment="1">
      <alignment horizontal="right" vertical="center" wrapText="1"/>
    </xf>
    <xf numFmtId="167" fontId="39" fillId="4" borderId="78" xfId="1" applyNumberFormat="1" applyFont="1" applyFill="1" applyBorder="1" applyAlignment="1">
      <alignment horizontal="right" vertical="center" wrapText="1"/>
    </xf>
    <xf numFmtId="167" fontId="51" fillId="4" borderId="78" xfId="1" applyNumberFormat="1" applyFont="1" applyFill="1" applyBorder="1" applyAlignment="1">
      <alignment horizontal="right" vertical="center" wrapText="1" readingOrder="1"/>
    </xf>
    <xf numFmtId="167" fontId="51" fillId="4" borderId="79" xfId="1" applyNumberFormat="1" applyFont="1" applyFill="1" applyBorder="1" applyAlignment="1">
      <alignment horizontal="right" vertical="center" wrapText="1" readingOrder="1"/>
    </xf>
    <xf numFmtId="167" fontId="39" fillId="4" borderId="83" xfId="1" applyNumberFormat="1" applyFont="1" applyFill="1" applyBorder="1" applyAlignment="1">
      <alignment horizontal="right" vertical="center" wrapText="1"/>
    </xf>
    <xf numFmtId="167" fontId="51" fillId="4" borderId="83" xfId="1" applyNumberFormat="1" applyFont="1" applyFill="1" applyBorder="1" applyAlignment="1">
      <alignment horizontal="right" vertical="center" wrapText="1" readingOrder="1"/>
    </xf>
    <xf numFmtId="167" fontId="51" fillId="4" borderId="84" xfId="1" applyNumberFormat="1" applyFont="1" applyFill="1" applyBorder="1" applyAlignment="1">
      <alignment horizontal="right" vertical="center" wrapText="1" readingOrder="1"/>
    </xf>
    <xf numFmtId="167" fontId="39" fillId="0" borderId="78" xfId="1" applyNumberFormat="1" applyFont="1" applyFill="1" applyBorder="1" applyAlignment="1">
      <alignment horizontal="right" vertical="center" wrapText="1"/>
    </xf>
    <xf numFmtId="167" fontId="51" fillId="0" borderId="78" xfId="1" applyNumberFormat="1" applyFont="1" applyFill="1" applyBorder="1" applyAlignment="1">
      <alignment horizontal="right" vertical="center" wrapText="1" readingOrder="1"/>
    </xf>
    <xf numFmtId="167" fontId="51" fillId="0" borderId="79" xfId="1" applyNumberFormat="1" applyFont="1" applyFill="1" applyBorder="1" applyAlignment="1">
      <alignment horizontal="right" vertical="center" wrapText="1" readingOrder="1"/>
    </xf>
    <xf numFmtId="167" fontId="39" fillId="0" borderId="7" xfId="1" applyNumberFormat="1" applyFont="1" applyFill="1" applyBorder="1" applyAlignment="1">
      <alignment horizontal="right" vertical="center" wrapText="1"/>
    </xf>
    <xf numFmtId="167" fontId="51" fillId="0" borderId="7" xfId="1" applyNumberFormat="1" applyFont="1" applyFill="1" applyBorder="1" applyAlignment="1">
      <alignment horizontal="right" vertical="center" wrapText="1" readingOrder="1"/>
    </xf>
    <xf numFmtId="167" fontId="51" fillId="0" borderId="81" xfId="1" applyNumberFormat="1" applyFont="1" applyFill="1" applyBorder="1" applyAlignment="1">
      <alignment horizontal="right" vertical="center" wrapText="1" readingOrder="1"/>
    </xf>
    <xf numFmtId="167" fontId="39" fillId="0" borderId="83" xfId="1" applyNumberFormat="1" applyFont="1" applyFill="1" applyBorder="1" applyAlignment="1">
      <alignment horizontal="right" vertical="center" wrapText="1"/>
    </xf>
    <xf numFmtId="167" fontId="51" fillId="0" borderId="83" xfId="1" applyNumberFormat="1" applyFont="1" applyFill="1" applyBorder="1" applyAlignment="1">
      <alignment horizontal="right" vertical="center" wrapText="1" readingOrder="1"/>
    </xf>
    <xf numFmtId="167" fontId="51" fillId="0" borderId="84" xfId="1" applyNumberFormat="1" applyFont="1" applyFill="1" applyBorder="1" applyAlignment="1">
      <alignment horizontal="right" vertical="center" wrapText="1" readingOrder="1"/>
    </xf>
    <xf numFmtId="0" fontId="37" fillId="0" borderId="0" xfId="0" applyFont="1" applyBorder="1" applyAlignment="1">
      <alignment vertical="center" wrapText="1"/>
    </xf>
    <xf numFmtId="0" fontId="37" fillId="0" borderId="175" xfId="0" applyFont="1" applyBorder="1" applyAlignment="1">
      <alignment vertical="center" wrapText="1"/>
    </xf>
    <xf numFmtId="0" fontId="96" fillId="0" borderId="176" xfId="0" quotePrefix="1" applyFont="1" applyBorder="1" applyAlignment="1">
      <alignment vertical="center" wrapText="1"/>
    </xf>
    <xf numFmtId="0" fontId="37" fillId="0" borderId="177" xfId="0" applyFont="1" applyBorder="1" applyAlignment="1">
      <alignment vertical="center" wrapText="1"/>
    </xf>
    <xf numFmtId="0" fontId="96" fillId="0" borderId="178" xfId="0" quotePrefix="1" applyFont="1" applyBorder="1" applyAlignment="1">
      <alignment vertical="center" wrapText="1"/>
    </xf>
    <xf numFmtId="0" fontId="37" fillId="0" borderId="179" xfId="0" applyFont="1" applyBorder="1" applyAlignment="1">
      <alignment vertical="center" wrapText="1"/>
    </xf>
    <xf numFmtId="0" fontId="96" fillId="0" borderId="180" xfId="0" quotePrefix="1" applyFont="1" applyBorder="1" applyAlignment="1">
      <alignment vertical="center" wrapText="1"/>
    </xf>
    <xf numFmtId="0" fontId="5" fillId="7" borderId="31" xfId="0" applyFont="1" applyFill="1" applyBorder="1" applyAlignment="1">
      <alignment horizontal="center" vertical="center" wrapText="1" readingOrder="1"/>
    </xf>
    <xf numFmtId="0" fontId="5" fillId="7" borderId="25" xfId="0" applyFont="1" applyFill="1" applyBorder="1" applyAlignment="1">
      <alignment horizontal="center" vertical="center" wrapText="1" readingOrder="1"/>
    </xf>
    <xf numFmtId="0" fontId="5" fillId="7" borderId="34" xfId="0" applyFont="1" applyFill="1" applyBorder="1" applyAlignment="1">
      <alignment horizontal="center" vertical="center" wrapText="1" readingOrder="1"/>
    </xf>
    <xf numFmtId="0" fontId="5" fillId="7" borderId="26" xfId="0" applyFont="1" applyFill="1" applyBorder="1" applyAlignment="1">
      <alignment horizontal="center" vertical="center" wrapText="1" readingOrder="1"/>
    </xf>
    <xf numFmtId="0" fontId="36" fillId="0" borderId="19" xfId="0" applyFont="1" applyBorder="1" applyAlignment="1">
      <alignment horizontal="left" wrapText="1" readingOrder="1"/>
    </xf>
    <xf numFmtId="0" fontId="36" fillId="0" borderId="20" xfId="0" applyFont="1" applyBorder="1" applyAlignment="1">
      <alignment horizontal="left" wrapText="1" readingOrder="1"/>
    </xf>
    <xf numFmtId="0" fontId="16" fillId="7" borderId="21" xfId="0" quotePrefix="1" applyFont="1" applyFill="1" applyBorder="1" applyAlignment="1">
      <alignment horizontal="center" vertical="center" wrapText="1" readingOrder="1"/>
    </xf>
    <xf numFmtId="0" fontId="16" fillId="7" borderId="21" xfId="0" applyFont="1" applyFill="1" applyBorder="1" applyAlignment="1">
      <alignment horizontal="center" vertical="center" wrapText="1" readingOrder="1"/>
    </xf>
    <xf numFmtId="0" fontId="16" fillId="7" borderId="22" xfId="0" applyFont="1" applyFill="1" applyBorder="1" applyAlignment="1">
      <alignment horizontal="center" vertical="center" wrapText="1" readingOrder="1"/>
    </xf>
    <xf numFmtId="0" fontId="16" fillId="7" borderId="18" xfId="0" applyFont="1" applyFill="1" applyBorder="1" applyAlignment="1">
      <alignment horizontal="center" vertical="center" wrapText="1" readingOrder="1"/>
    </xf>
    <xf numFmtId="0" fontId="16" fillId="7" borderId="61" xfId="0" applyFont="1" applyFill="1" applyBorder="1" applyAlignment="1">
      <alignment horizontal="center" vertical="center" wrapText="1" readingOrder="1"/>
    </xf>
    <xf numFmtId="0" fontId="16" fillId="7" borderId="17" xfId="0" applyFont="1" applyFill="1" applyBorder="1" applyAlignment="1">
      <alignment horizontal="center" vertical="center" wrapText="1" readingOrder="1"/>
    </xf>
    <xf numFmtId="0" fontId="16" fillId="7" borderId="8" xfId="0" quotePrefix="1" applyFont="1" applyFill="1" applyBorder="1" applyAlignment="1">
      <alignment horizontal="center" vertical="center" wrapText="1" readingOrder="1"/>
    </xf>
    <xf numFmtId="0" fontId="16" fillId="7" borderId="9" xfId="0" applyFont="1" applyFill="1" applyBorder="1" applyAlignment="1">
      <alignment horizontal="center" vertical="center" wrapText="1" readingOrder="1"/>
    </xf>
    <xf numFmtId="0" fontId="16" fillId="7" borderId="8" xfId="0" applyFont="1" applyFill="1" applyBorder="1" applyAlignment="1">
      <alignment horizontal="center" vertical="center" wrapText="1" readingOrder="1"/>
    </xf>
    <xf numFmtId="0" fontId="18" fillId="7" borderId="91" xfId="0" quotePrefix="1" applyFont="1" applyFill="1" applyBorder="1" applyAlignment="1">
      <alignment horizontal="center"/>
    </xf>
    <xf numFmtId="0" fontId="18" fillId="7" borderId="92" xfId="0" quotePrefix="1" applyFont="1" applyFill="1" applyBorder="1" applyAlignment="1">
      <alignment horizontal="center"/>
    </xf>
    <xf numFmtId="0" fontId="37" fillId="0" borderId="62" xfId="0" applyFont="1" applyBorder="1" applyAlignment="1">
      <alignment horizontal="center" vertical="center" wrapText="1" readingOrder="1"/>
    </xf>
    <xf numFmtId="0" fontId="37" fillId="0" borderId="66" xfId="0" applyFont="1" applyBorder="1" applyAlignment="1">
      <alignment horizontal="center" vertical="center" wrapText="1" readingOrder="1"/>
    </xf>
    <xf numFmtId="0" fontId="37" fillId="0" borderId="68" xfId="0" applyFont="1" applyBorder="1" applyAlignment="1">
      <alignment horizontal="center" vertical="center" wrapText="1" readingOrder="1"/>
    </xf>
    <xf numFmtId="0" fontId="16" fillId="7" borderId="14" xfId="0" applyFont="1" applyFill="1" applyBorder="1" applyAlignment="1">
      <alignment horizontal="center" vertical="center" wrapText="1" readingOrder="1"/>
    </xf>
    <xf numFmtId="0" fontId="16" fillId="7" borderId="23" xfId="0" applyFont="1" applyFill="1" applyBorder="1" applyAlignment="1">
      <alignment horizontal="center" vertical="center" wrapText="1" readingOrder="1"/>
    </xf>
    <xf numFmtId="0" fontId="16" fillId="7" borderId="59" xfId="0" applyFont="1" applyFill="1" applyBorder="1" applyAlignment="1">
      <alignment horizontal="center" vertical="center" wrapText="1" readingOrder="1"/>
    </xf>
    <xf numFmtId="0" fontId="16" fillId="7" borderId="96" xfId="0" applyFont="1" applyFill="1" applyBorder="1" applyAlignment="1">
      <alignment horizontal="center" vertical="center" wrapText="1" readingOrder="1"/>
    </xf>
    <xf numFmtId="0" fontId="16" fillId="7" borderId="97" xfId="0" applyFont="1" applyFill="1" applyBorder="1" applyAlignment="1">
      <alignment horizontal="center" vertical="center" wrapText="1" readingOrder="1"/>
    </xf>
    <xf numFmtId="0" fontId="29" fillId="0" borderId="0" xfId="0" quotePrefix="1" applyFont="1" applyAlignment="1">
      <alignment horizontal="left" vertical="center" wrapText="1"/>
    </xf>
    <xf numFmtId="0" fontId="29" fillId="0" borderId="0" xfId="0" applyFont="1" applyAlignment="1">
      <alignment horizontal="left" vertical="center" wrapText="1"/>
    </xf>
    <xf numFmtId="0" fontId="12" fillId="7" borderId="1" xfId="0" applyFont="1" applyFill="1" applyBorder="1" applyAlignment="1">
      <alignment horizontal="center" vertical="center" wrapText="1" readingOrder="1"/>
    </xf>
    <xf numFmtId="0" fontId="12" fillId="7" borderId="3" xfId="0" applyFont="1" applyFill="1" applyBorder="1" applyAlignment="1">
      <alignment horizontal="center" vertical="center" wrapText="1" readingOrder="1"/>
    </xf>
    <xf numFmtId="0" fontId="12" fillId="7" borderId="4" xfId="0" applyFont="1" applyFill="1" applyBorder="1" applyAlignment="1">
      <alignment horizontal="center" vertical="center" wrapText="1" readingOrder="1"/>
    </xf>
    <xf numFmtId="0" fontId="31" fillId="4" borderId="0" xfId="0" quotePrefix="1" applyFont="1" applyFill="1" applyAlignment="1">
      <alignment horizontal="left" vertical="center" wrapText="1"/>
    </xf>
    <xf numFmtId="0" fontId="30" fillId="4" borderId="0" xfId="0" applyFont="1" applyFill="1" applyAlignment="1">
      <alignment horizontal="justify" vertical="center" wrapText="1"/>
    </xf>
    <xf numFmtId="0" fontId="40" fillId="0" borderId="37" xfId="0" applyFont="1" applyBorder="1" applyAlignment="1">
      <alignment horizontal="center" vertical="center" wrapText="1" readingOrder="1"/>
    </xf>
    <xf numFmtId="0" fontId="40" fillId="0" borderId="39" xfId="0" applyFont="1" applyBorder="1" applyAlignment="1">
      <alignment horizontal="center" vertical="center" wrapText="1" readingOrder="1"/>
    </xf>
    <xf numFmtId="0" fontId="38" fillId="0" borderId="0" xfId="0" applyFont="1" applyBorder="1" applyAlignment="1">
      <alignment horizontal="left" wrapText="1" readingOrder="1"/>
    </xf>
    <xf numFmtId="0" fontId="8" fillId="7" borderId="31" xfId="0" quotePrefix="1" applyFont="1" applyFill="1" applyBorder="1" applyAlignment="1">
      <alignment horizontal="center" vertical="center" wrapText="1" readingOrder="1"/>
    </xf>
    <xf numFmtId="0" fontId="8" fillId="7" borderId="25" xfId="0" applyFont="1" applyFill="1" applyBorder="1" applyAlignment="1">
      <alignment horizontal="center" vertical="center" wrapText="1" readingOrder="1"/>
    </xf>
    <xf numFmtId="0" fontId="8" fillId="7" borderId="32" xfId="0" quotePrefix="1" applyFont="1" applyFill="1" applyBorder="1" applyAlignment="1">
      <alignment horizontal="center" vertical="center" wrapText="1" readingOrder="1"/>
    </xf>
    <xf numFmtId="0" fontId="8" fillId="7" borderId="46" xfId="0" applyFont="1" applyFill="1" applyBorder="1" applyAlignment="1">
      <alignment horizontal="center" vertical="center" wrapText="1" readingOrder="1"/>
    </xf>
    <xf numFmtId="0" fontId="8" fillId="7" borderId="30" xfId="0" applyFont="1" applyFill="1" applyBorder="1" applyAlignment="1">
      <alignment horizontal="center" vertical="center" wrapText="1" readingOrder="1"/>
    </xf>
    <xf numFmtId="0" fontId="8" fillId="7" borderId="45" xfId="0" applyFont="1" applyFill="1" applyBorder="1" applyAlignment="1">
      <alignment horizontal="center" vertical="center" wrapText="1" readingOrder="1"/>
    </xf>
    <xf numFmtId="0" fontId="8" fillId="7" borderId="33" xfId="0" applyFont="1" applyFill="1" applyBorder="1" applyAlignment="1">
      <alignment horizontal="center" vertical="center" wrapText="1" readingOrder="1"/>
    </xf>
    <xf numFmtId="0" fontId="8" fillId="7" borderId="24" xfId="0" applyFont="1" applyFill="1" applyBorder="1" applyAlignment="1">
      <alignment horizontal="center" vertical="center" wrapText="1" readingOrder="1"/>
    </xf>
    <xf numFmtId="0" fontId="8" fillId="7" borderId="31" xfId="0" applyFont="1" applyFill="1" applyBorder="1" applyAlignment="1">
      <alignment horizontal="center" vertical="center" wrapText="1" readingOrder="1"/>
    </xf>
    <xf numFmtId="0" fontId="8" fillId="7" borderId="27" xfId="0" applyFont="1" applyFill="1" applyBorder="1" applyAlignment="1">
      <alignment horizontal="center" vertical="center" wrapText="1" readingOrder="1"/>
    </xf>
    <xf numFmtId="0" fontId="8" fillId="7" borderId="28" xfId="0" applyFont="1" applyFill="1" applyBorder="1" applyAlignment="1">
      <alignment horizontal="center" vertical="center" wrapText="1" readingOrder="1"/>
    </xf>
    <xf numFmtId="0" fontId="8" fillId="7" borderId="29" xfId="0" applyFont="1" applyFill="1" applyBorder="1" applyAlignment="1">
      <alignment horizontal="center" vertical="center" wrapText="1" readingOrder="1"/>
    </xf>
    <xf numFmtId="0" fontId="5" fillId="7" borderId="27" xfId="0" applyFont="1" applyFill="1" applyBorder="1" applyAlignment="1">
      <alignment horizontal="center" vertical="center" wrapText="1" readingOrder="1"/>
    </xf>
    <xf numFmtId="0" fontId="5" fillId="7" borderId="28" xfId="0" applyFont="1" applyFill="1" applyBorder="1" applyAlignment="1">
      <alignment horizontal="center" vertical="center" wrapText="1" readingOrder="1"/>
    </xf>
    <xf numFmtId="0" fontId="5" fillId="7" borderId="29" xfId="0" applyFont="1" applyFill="1" applyBorder="1" applyAlignment="1">
      <alignment horizontal="center" vertical="center" wrapText="1" readingOrder="1"/>
    </xf>
    <xf numFmtId="0" fontId="5" fillId="7" borderId="33" xfId="0" applyFont="1" applyFill="1" applyBorder="1" applyAlignment="1">
      <alignment horizontal="center" vertical="center" wrapText="1" readingOrder="1"/>
    </xf>
    <xf numFmtId="0" fontId="5" fillId="7" borderId="24" xfId="0" applyFont="1" applyFill="1" applyBorder="1" applyAlignment="1">
      <alignment horizontal="center" vertical="center" wrapText="1" readingOrder="1"/>
    </xf>
    <xf numFmtId="0" fontId="5" fillId="7" borderId="31" xfId="0" applyFont="1" applyFill="1" applyBorder="1" applyAlignment="1">
      <alignment horizontal="center" vertical="center" wrapText="1" readingOrder="1"/>
    </xf>
    <xf numFmtId="0" fontId="5" fillId="7" borderId="25" xfId="0" applyFont="1" applyFill="1" applyBorder="1" applyAlignment="1">
      <alignment horizontal="center" vertical="center" wrapText="1" readingOrder="1"/>
    </xf>
    <xf numFmtId="0" fontId="5" fillId="7" borderId="34" xfId="0" applyFont="1" applyFill="1" applyBorder="1" applyAlignment="1">
      <alignment horizontal="center" vertical="center" wrapText="1" readingOrder="1"/>
    </xf>
    <xf numFmtId="0" fontId="5" fillId="7" borderId="26" xfId="0" applyFont="1" applyFill="1" applyBorder="1" applyAlignment="1">
      <alignment horizontal="center" vertical="center" wrapText="1" readingOrder="1"/>
    </xf>
    <xf numFmtId="0" fontId="49" fillId="9" borderId="0" xfId="0" applyFont="1" applyFill="1" applyBorder="1" applyAlignment="1">
      <alignment horizontal="left" vertical="center" readingOrder="1"/>
    </xf>
    <xf numFmtId="0" fontId="50" fillId="9" borderId="0" xfId="0" applyFont="1" applyFill="1" applyAlignment="1">
      <alignment horizontal="left" vertical="center" readingOrder="1"/>
    </xf>
    <xf numFmtId="0" fontId="50" fillId="9" borderId="0" xfId="0" applyFont="1" applyFill="1" applyAlignment="1">
      <alignment vertical="center"/>
    </xf>
    <xf numFmtId="0" fontId="12" fillId="7" borderId="27" xfId="0" applyFont="1" applyFill="1" applyBorder="1" applyAlignment="1">
      <alignment horizontal="center" vertical="center" readingOrder="1"/>
    </xf>
    <xf numFmtId="0" fontId="12" fillId="7" borderId="28" xfId="0" applyFont="1" applyFill="1" applyBorder="1" applyAlignment="1">
      <alignment horizontal="center" vertical="center" readingOrder="1"/>
    </xf>
    <xf numFmtId="0" fontId="12" fillId="7" borderId="29" xfId="0" applyFont="1" applyFill="1" applyBorder="1" applyAlignment="1">
      <alignment horizontal="center" vertical="center" readingOrder="1"/>
    </xf>
    <xf numFmtId="0" fontId="12" fillId="7" borderId="33" xfId="0" applyFont="1" applyFill="1" applyBorder="1" applyAlignment="1">
      <alignment horizontal="left" vertical="center" readingOrder="1"/>
    </xf>
    <xf numFmtId="0" fontId="12" fillId="7" borderId="37" xfId="0" applyFont="1" applyFill="1" applyBorder="1" applyAlignment="1">
      <alignment horizontal="left" vertical="center" readingOrder="1"/>
    </xf>
    <xf numFmtId="0" fontId="12" fillId="7" borderId="31" xfId="0" applyFont="1" applyFill="1" applyBorder="1" applyAlignment="1">
      <alignment horizontal="center" vertical="center" wrapText="1" readingOrder="1"/>
    </xf>
    <xf numFmtId="0" fontId="12" fillId="7" borderId="85" xfId="0" applyFont="1" applyFill="1" applyBorder="1" applyAlignment="1">
      <alignment horizontal="center" vertical="center" wrapText="1" readingOrder="1"/>
    </xf>
    <xf numFmtId="0" fontId="12" fillId="7" borderId="15" xfId="0" applyFont="1" applyFill="1" applyBorder="1" applyAlignment="1">
      <alignment horizontal="center" vertical="center" wrapText="1" readingOrder="1"/>
    </xf>
    <xf numFmtId="0" fontId="12" fillId="7" borderId="86" xfId="0" applyFont="1" applyFill="1" applyBorder="1" applyAlignment="1">
      <alignment horizontal="center" vertical="center" wrapText="1" readingOrder="1"/>
    </xf>
    <xf numFmtId="0" fontId="12" fillId="7" borderId="33" xfId="0" applyFont="1" applyFill="1" applyBorder="1" applyAlignment="1">
      <alignment horizontal="center" vertical="center" wrapText="1" readingOrder="1"/>
    </xf>
    <xf numFmtId="0" fontId="12" fillId="7" borderId="24" xfId="0" applyFont="1" applyFill="1" applyBorder="1" applyAlignment="1">
      <alignment horizontal="center" vertical="center" wrapText="1" readingOrder="1"/>
    </xf>
    <xf numFmtId="0" fontId="54" fillId="0" borderId="0" xfId="0" applyFont="1" applyAlignment="1">
      <alignment vertical="center" wrapText="1"/>
    </xf>
    <xf numFmtId="0" fontId="46" fillId="0" borderId="0" xfId="0" applyFont="1" applyAlignment="1">
      <alignment horizontal="left" vertical="center" wrapText="1" readingOrder="1"/>
    </xf>
    <xf numFmtId="0" fontId="49" fillId="0" borderId="0" xfId="0" applyFont="1" applyBorder="1" applyAlignment="1">
      <alignment horizontal="left" vertical="center" readingOrder="1"/>
    </xf>
    <xf numFmtId="0" fontId="15" fillId="7" borderId="27" xfId="0" applyFont="1" applyFill="1" applyBorder="1" applyAlignment="1">
      <alignment horizontal="center" vertical="center" wrapText="1" readingOrder="1"/>
    </xf>
    <xf numFmtId="0" fontId="15" fillId="7" borderId="28" xfId="0" applyFont="1" applyFill="1" applyBorder="1" applyAlignment="1">
      <alignment horizontal="center" vertical="center" wrapText="1" readingOrder="1"/>
    </xf>
    <xf numFmtId="0" fontId="15" fillId="7" borderId="29" xfId="0" applyFont="1" applyFill="1" applyBorder="1" applyAlignment="1">
      <alignment horizontal="center" vertical="center" wrapText="1" readingOrder="1"/>
    </xf>
    <xf numFmtId="0" fontId="5" fillId="7" borderId="74" xfId="0" applyFont="1" applyFill="1" applyBorder="1" applyAlignment="1">
      <alignment horizontal="center" vertical="center" wrapText="1" readingOrder="1"/>
    </xf>
    <xf numFmtId="0" fontId="5" fillId="7" borderId="41" xfId="0" applyFont="1" applyFill="1" applyBorder="1" applyAlignment="1">
      <alignment horizontal="center" vertical="center" wrapText="1" readingOrder="1"/>
    </xf>
    <xf numFmtId="0" fontId="5" fillId="7" borderId="75" xfId="0" applyFont="1" applyFill="1" applyBorder="1" applyAlignment="1">
      <alignment horizontal="center" vertical="center" wrapText="1" readingOrder="1"/>
    </xf>
    <xf numFmtId="0" fontId="5" fillId="7" borderId="76" xfId="0" applyFont="1" applyFill="1" applyBorder="1" applyAlignment="1">
      <alignment horizontal="center" vertical="center" wrapText="1" readingOrder="1"/>
    </xf>
    <xf numFmtId="0" fontId="46" fillId="0" borderId="0" xfId="0" applyFont="1" applyBorder="1" applyAlignment="1">
      <alignment horizontal="left" vertical="center" readingOrder="1"/>
    </xf>
    <xf numFmtId="0" fontId="16" fillId="7" borderId="11" xfId="0" applyFont="1" applyFill="1" applyBorder="1" applyAlignment="1">
      <alignment horizontal="center" vertical="center" wrapText="1" readingOrder="1"/>
    </xf>
    <xf numFmtId="0" fontId="16" fillId="7" borderId="12" xfId="0" applyFont="1" applyFill="1" applyBorder="1" applyAlignment="1">
      <alignment horizontal="center" vertical="center" wrapText="1" readingOrder="1"/>
    </xf>
    <xf numFmtId="0" fontId="16" fillId="7" borderId="48" xfId="0" applyFont="1" applyFill="1" applyBorder="1" applyAlignment="1">
      <alignment horizontal="center" vertical="center" wrapText="1" readingOrder="1"/>
    </xf>
    <xf numFmtId="0" fontId="5" fillId="7" borderId="39" xfId="0" applyFont="1" applyFill="1" applyBorder="1" applyAlignment="1">
      <alignment horizontal="center" vertical="center" wrapText="1" readingOrder="1"/>
    </xf>
    <xf numFmtId="0" fontId="61" fillId="0" borderId="154" xfId="0" applyFont="1" applyBorder="1" applyAlignment="1">
      <alignment horizontal="center" vertical="center"/>
    </xf>
    <xf numFmtId="0" fontId="61" fillId="0" borderId="157" xfId="0" applyFont="1" applyBorder="1" applyAlignment="1">
      <alignment horizontal="center" vertical="center"/>
    </xf>
    <xf numFmtId="0" fontId="61" fillId="0" borderId="159" xfId="0" applyFont="1" applyBorder="1" applyAlignment="1">
      <alignment horizontal="center" vertical="center"/>
    </xf>
    <xf numFmtId="0" fontId="62" fillId="0" borderId="155" xfId="0" applyFont="1" applyBorder="1" applyAlignment="1">
      <alignment horizontal="left" vertical="top" wrapText="1"/>
    </xf>
    <xf numFmtId="0" fontId="62" fillId="0" borderId="156" xfId="0" applyFont="1" applyBorder="1" applyAlignment="1">
      <alignment horizontal="left" vertical="top" wrapText="1"/>
    </xf>
    <xf numFmtId="0" fontId="62" fillId="0" borderId="0" xfId="0" applyFont="1" applyBorder="1" applyAlignment="1">
      <alignment horizontal="left" vertical="top" wrapText="1"/>
    </xf>
    <xf numFmtId="0" fontId="62" fillId="0" borderId="158" xfId="0" applyFont="1" applyBorder="1" applyAlignment="1">
      <alignment horizontal="left" vertical="top" wrapText="1"/>
    </xf>
    <xf numFmtId="0" fontId="62" fillId="0" borderId="160" xfId="0" applyFont="1" applyBorder="1" applyAlignment="1">
      <alignment horizontal="left" vertical="top" wrapText="1"/>
    </xf>
    <xf numFmtId="0" fontId="62" fillId="0" borderId="161" xfId="0" applyFont="1" applyBorder="1" applyAlignment="1">
      <alignment horizontal="left" vertical="top" wrapText="1"/>
    </xf>
    <xf numFmtId="0" fontId="95" fillId="9" borderId="101" xfId="0" applyFont="1" applyFill="1" applyBorder="1" applyAlignment="1">
      <alignment horizontal="left" vertical="center" wrapText="1" readingOrder="1"/>
    </xf>
    <xf numFmtId="0" fontId="67" fillId="11" borderId="102" xfId="0" applyFont="1" applyFill="1" applyBorder="1" applyAlignment="1">
      <alignment horizontal="center" vertical="center" wrapText="1" readingOrder="1"/>
    </xf>
    <xf numFmtId="0" fontId="68" fillId="11" borderId="102" xfId="0" applyFont="1" applyFill="1" applyBorder="1" applyAlignment="1">
      <alignment horizontal="center" vertical="center" wrapText="1" readingOrder="1"/>
    </xf>
    <xf numFmtId="0" fontId="73" fillId="0" borderId="108" xfId="0" applyFont="1" applyBorder="1" applyAlignment="1">
      <alignment horizontal="center" vertical="center" wrapText="1" readingOrder="1"/>
    </xf>
    <xf numFmtId="0" fontId="73" fillId="0" borderId="109" xfId="0" applyFont="1" applyBorder="1" applyAlignment="1">
      <alignment horizontal="center" vertical="center" wrapText="1" readingOrder="1"/>
    </xf>
    <xf numFmtId="0" fontId="67" fillId="11" borderId="112" xfId="0" applyFont="1" applyFill="1" applyBorder="1" applyAlignment="1">
      <alignment horizontal="center" vertical="center" wrapText="1" readingOrder="1"/>
    </xf>
    <xf numFmtId="0" fontId="67" fillId="11" borderId="110" xfId="0" applyFont="1" applyFill="1" applyBorder="1" applyAlignment="1">
      <alignment horizontal="center" vertical="center" wrapText="1" readingOrder="1"/>
    </xf>
    <xf numFmtId="0" fontId="67" fillId="11" borderId="111" xfId="0" applyFont="1" applyFill="1" applyBorder="1" applyAlignment="1">
      <alignment horizontal="center" vertical="center" wrapText="1" readingOrder="1"/>
    </xf>
    <xf numFmtId="0" fontId="73" fillId="12" borderId="112" xfId="0" applyFont="1" applyFill="1" applyBorder="1" applyAlignment="1">
      <alignment horizontal="center" vertical="center" wrapText="1" readingOrder="1"/>
    </xf>
    <xf numFmtId="0" fontId="73" fillId="12" borderId="110" xfId="0" applyFont="1" applyFill="1" applyBorder="1" applyAlignment="1">
      <alignment horizontal="center" vertical="center" wrapText="1" readingOrder="1"/>
    </xf>
    <xf numFmtId="0" fontId="73" fillId="12" borderId="111" xfId="0" applyFont="1" applyFill="1" applyBorder="1" applyAlignment="1">
      <alignment horizontal="center" vertical="center" wrapText="1" readingOrder="1"/>
    </xf>
    <xf numFmtId="0" fontId="73" fillId="0" borderId="110" xfId="0" applyFont="1" applyBorder="1" applyAlignment="1">
      <alignment horizontal="center" vertical="center" wrapText="1" readingOrder="1"/>
    </xf>
    <xf numFmtId="0" fontId="73" fillId="0" borderId="111" xfId="0" applyFont="1" applyBorder="1" applyAlignment="1">
      <alignment horizontal="center" vertical="center" wrapText="1" readingOrder="1"/>
    </xf>
    <xf numFmtId="0" fontId="68" fillId="11" borderId="103" xfId="0" applyFont="1" applyFill="1" applyBorder="1" applyAlignment="1">
      <alignment horizontal="center" vertical="center" wrapText="1" readingOrder="1"/>
    </xf>
    <xf numFmtId="0" fontId="68" fillId="11" borderId="104" xfId="0" applyFont="1" applyFill="1" applyBorder="1" applyAlignment="1">
      <alignment horizontal="center" vertical="center" wrapText="1" readingOrder="1"/>
    </xf>
    <xf numFmtId="0" fontId="62" fillId="0" borderId="163" xfId="0" applyFont="1" applyBorder="1" applyAlignment="1">
      <alignment horizontal="left" vertical="center" wrapText="1"/>
    </xf>
    <xf numFmtId="0" fontId="62" fillId="0" borderId="164" xfId="0" applyFont="1" applyBorder="1" applyAlignment="1">
      <alignment horizontal="left" vertical="center" wrapText="1"/>
    </xf>
    <xf numFmtId="0" fontId="66" fillId="0" borderId="101" xfId="0" applyFont="1" applyBorder="1" applyAlignment="1">
      <alignment horizontal="left" vertical="top" wrapText="1" readingOrder="1"/>
    </xf>
    <xf numFmtId="0" fontId="62" fillId="0" borderId="155" xfId="0" applyFont="1" applyBorder="1" applyAlignment="1">
      <alignment horizontal="left" vertical="center" wrapText="1"/>
    </xf>
    <xf numFmtId="0" fontId="62" fillId="0" borderId="156" xfId="0" applyFont="1" applyBorder="1" applyAlignment="1">
      <alignment horizontal="left" vertical="center" wrapText="1"/>
    </xf>
    <xf numFmtId="0" fontId="62" fillId="0" borderId="0" xfId="0" applyFont="1" applyBorder="1" applyAlignment="1">
      <alignment horizontal="left" vertical="center" wrapText="1"/>
    </xf>
    <xf numFmtId="0" fontId="62" fillId="0" borderId="158" xfId="0" applyFont="1" applyBorder="1" applyAlignment="1">
      <alignment horizontal="left" vertical="center" wrapText="1"/>
    </xf>
    <xf numFmtId="0" fontId="62" fillId="0" borderId="160" xfId="0" applyFont="1" applyBorder="1" applyAlignment="1">
      <alignment horizontal="left" vertical="center" wrapText="1"/>
    </xf>
    <xf numFmtId="0" fontId="62" fillId="0" borderId="161" xfId="0" applyFont="1" applyBorder="1" applyAlignment="1">
      <alignment horizontal="left" vertical="center" wrapText="1"/>
    </xf>
    <xf numFmtId="0" fontId="67" fillId="11" borderId="103" xfId="0" applyFont="1" applyFill="1" applyBorder="1" applyAlignment="1">
      <alignment horizontal="center" vertical="center" wrapText="1" readingOrder="1"/>
    </xf>
    <xf numFmtId="0" fontId="70" fillId="0" borderId="106" xfId="0" applyFont="1" applyBorder="1" applyAlignment="1">
      <alignment horizontal="left" vertical="center" readingOrder="1"/>
    </xf>
    <xf numFmtId="0" fontId="72" fillId="0" borderId="106" xfId="0" applyFont="1" applyBorder="1" applyAlignment="1">
      <alignment horizontal="center" vertical="center" wrapText="1" readingOrder="1"/>
    </xf>
    <xf numFmtId="0" fontId="68" fillId="11" borderId="113" xfId="0" applyFont="1" applyFill="1" applyBorder="1" applyAlignment="1">
      <alignment horizontal="center" vertical="center" wrapText="1" readingOrder="1"/>
    </xf>
    <xf numFmtId="0" fontId="68" fillId="11" borderId="114" xfId="0" applyFont="1" applyFill="1" applyBorder="1" applyAlignment="1">
      <alignment horizontal="center" vertical="center" wrapText="1" readingOrder="1"/>
    </xf>
    <xf numFmtId="0" fontId="73" fillId="12" borderId="106" xfId="0" applyFont="1" applyFill="1" applyBorder="1" applyAlignment="1">
      <alignment horizontal="center" vertical="center" wrapText="1" readingOrder="1"/>
    </xf>
    <xf numFmtId="0" fontId="67" fillId="11" borderId="106" xfId="0" applyFont="1" applyFill="1" applyBorder="1" applyAlignment="1">
      <alignment horizontal="center" vertical="center" wrapText="1" readingOrder="1"/>
    </xf>
    <xf numFmtId="0" fontId="95" fillId="0" borderId="101" xfId="0" applyFont="1" applyBorder="1" applyAlignment="1">
      <alignment horizontal="left" vertical="top" wrapText="1" readingOrder="1"/>
    </xf>
    <xf numFmtId="0" fontId="68" fillId="11" borderId="115" xfId="0" applyFont="1" applyFill="1" applyBorder="1" applyAlignment="1">
      <alignment horizontal="center" vertical="center" wrapText="1" readingOrder="1"/>
    </xf>
    <xf numFmtId="0" fontId="68" fillId="11" borderId="116" xfId="0" applyFont="1" applyFill="1" applyBorder="1" applyAlignment="1">
      <alignment horizontal="center" vertical="center" wrapText="1" readingOrder="1"/>
    </xf>
    <xf numFmtId="0" fontId="67" fillId="11" borderId="119" xfId="0" applyFont="1" applyFill="1" applyBorder="1" applyAlignment="1">
      <alignment horizontal="center" vertical="center" wrapText="1" readingOrder="1"/>
    </xf>
    <xf numFmtId="0" fontId="67" fillId="11" borderId="107" xfId="0" applyFont="1" applyFill="1" applyBorder="1" applyAlignment="1">
      <alignment horizontal="center" vertical="center" wrapText="1" readingOrder="1"/>
    </xf>
    <xf numFmtId="0" fontId="62" fillId="0" borderId="0" xfId="0" applyFont="1" applyAlignment="1">
      <alignment horizontal="left" vertical="center" wrapText="1"/>
    </xf>
    <xf numFmtId="0" fontId="87" fillId="16" borderId="2" xfId="0" applyFont="1" applyFill="1" applyBorder="1" applyAlignment="1">
      <alignment horizontal="center" vertical="center"/>
    </xf>
    <xf numFmtId="0" fontId="6" fillId="17" borderId="2" xfId="0" applyFont="1" applyFill="1" applyBorder="1" applyAlignment="1">
      <alignment horizontal="center" vertical="center"/>
    </xf>
    <xf numFmtId="0" fontId="16" fillId="0" borderId="150" xfId="0" applyFont="1" applyFill="1" applyBorder="1" applyAlignment="1">
      <alignment horizontal="center" vertical="center" wrapText="1" readingOrder="1"/>
    </xf>
    <xf numFmtId="0" fontId="89" fillId="16" borderId="90" xfId="0" applyFont="1" applyFill="1" applyBorder="1" applyAlignment="1">
      <alignment horizontal="center" vertical="center" wrapText="1" readingOrder="1"/>
    </xf>
    <xf numFmtId="0" fontId="89" fillId="16" borderId="122" xfId="0" applyFont="1" applyFill="1" applyBorder="1" applyAlignment="1">
      <alignment horizontal="center" vertical="center" wrapText="1" readingOrder="1"/>
    </xf>
    <xf numFmtId="0" fontId="89" fillId="16" borderId="13" xfId="0" applyFont="1" applyFill="1" applyBorder="1" applyAlignment="1">
      <alignment horizontal="center" vertical="center" wrapText="1" readingOrder="1"/>
    </xf>
    <xf numFmtId="0" fontId="15" fillId="7" borderId="90" xfId="0" applyFont="1" applyFill="1" applyBorder="1" applyAlignment="1">
      <alignment horizontal="center" vertical="center" wrapText="1" readingOrder="1"/>
    </xf>
    <xf numFmtId="0" fontId="15" fillId="7" borderId="122" xfId="0" applyFont="1" applyFill="1" applyBorder="1" applyAlignment="1">
      <alignment horizontal="center" vertical="center" wrapText="1" readingOrder="1"/>
    </xf>
    <xf numFmtId="0" fontId="15" fillId="7" borderId="13" xfId="0" applyFont="1" applyFill="1" applyBorder="1" applyAlignment="1">
      <alignment horizontal="center" vertical="center" wrapText="1" readingOrder="1"/>
    </xf>
    <xf numFmtId="0" fontId="36" fillId="0" borderId="0" xfId="0" applyFont="1" applyBorder="1" applyAlignment="1">
      <alignment horizontal="left" vertical="center" wrapText="1" readingOrder="1"/>
    </xf>
    <xf numFmtId="0" fontId="12" fillId="7" borderId="39" xfId="0" applyFont="1" applyFill="1" applyBorder="1" applyAlignment="1">
      <alignment horizontal="center" vertical="center" wrapText="1" readingOrder="1"/>
    </xf>
    <xf numFmtId="0" fontId="12" fillId="7" borderId="47" xfId="0" applyFont="1" applyFill="1" applyBorder="1" applyAlignment="1">
      <alignment horizontal="center" vertical="center" wrapText="1" readingOrder="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top" wrapText="1"/>
    </xf>
    <xf numFmtId="0" fontId="0" fillId="0" borderId="149" xfId="0" applyBorder="1" applyAlignment="1">
      <alignment horizontal="left" vertical="top" wrapText="1"/>
    </xf>
    <xf numFmtId="0" fontId="0" fillId="0" borderId="0" xfId="0" applyBorder="1" applyAlignment="1">
      <alignment horizontal="left" vertical="center" wrapText="1"/>
    </xf>
    <xf numFmtId="0" fontId="0" fillId="0" borderId="149" xfId="0" applyBorder="1" applyAlignment="1">
      <alignment horizontal="left" vertical="center" wrapText="1"/>
    </xf>
    <xf numFmtId="0" fontId="91" fillId="0" borderId="150" xfId="0" applyFont="1" applyBorder="1" applyAlignment="1">
      <alignment horizontal="left" vertical="center" wrapText="1"/>
    </xf>
    <xf numFmtId="0" fontId="91" fillId="0" borderId="89" xfId="0" applyFont="1" applyBorder="1" applyAlignment="1">
      <alignment horizontal="left" vertical="center" wrapText="1"/>
    </xf>
    <xf numFmtId="0" fontId="6" fillId="18" borderId="123" xfId="0" applyFont="1" applyFill="1" applyBorder="1" applyAlignment="1">
      <alignment horizontal="center" vertical="center"/>
    </xf>
    <xf numFmtId="0" fontId="0" fillId="0" borderId="128" xfId="0" applyBorder="1" applyAlignment="1">
      <alignment horizontal="center" vertical="center"/>
    </xf>
    <xf numFmtId="0" fontId="0" fillId="0" borderId="132"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wrapText="1"/>
    </xf>
    <xf numFmtId="0" fontId="0" fillId="0" borderId="132" xfId="0" applyBorder="1" applyAlignment="1">
      <alignment horizontal="center" vertical="center" wrapText="1"/>
    </xf>
    <xf numFmtId="0" fontId="0" fillId="0" borderId="127" xfId="0" applyBorder="1" applyAlignment="1">
      <alignment horizontal="center" vertical="center" wrapText="1"/>
    </xf>
    <xf numFmtId="0" fontId="0" fillId="0" borderId="123" xfId="0" applyBorder="1" applyAlignment="1">
      <alignment horizontal="center" vertical="center" wrapText="1"/>
    </xf>
    <xf numFmtId="0" fontId="0" fillId="0" borderId="123" xfId="0" applyBorder="1" applyAlignment="1">
      <alignment horizontal="center" vertical="center"/>
    </xf>
    <xf numFmtId="0" fontId="6" fillId="18" borderId="140" xfId="0" applyFont="1" applyFill="1" applyBorder="1" applyAlignment="1">
      <alignment horizontal="center" vertical="center"/>
    </xf>
    <xf numFmtId="0" fontId="6" fillId="18" borderId="139" xfId="0" applyFont="1" applyFill="1" applyBorder="1" applyAlignment="1">
      <alignment horizontal="center" vertical="center"/>
    </xf>
    <xf numFmtId="0" fontId="6" fillId="18" borderId="138" xfId="0" applyFont="1" applyFill="1" applyBorder="1" applyAlignment="1">
      <alignment horizontal="center" vertical="center"/>
    </xf>
    <xf numFmtId="0" fontId="93" fillId="0" borderId="27" xfId="0" applyFont="1" applyBorder="1" applyAlignment="1">
      <alignment horizontal="center" vertical="center"/>
    </xf>
    <xf numFmtId="0" fontId="93" fillId="0" borderId="120" xfId="0" applyFont="1" applyBorder="1" applyAlignment="1">
      <alignment horizontal="center" vertical="center"/>
    </xf>
    <xf numFmtId="0" fontId="93" fillId="0" borderId="44" xfId="0" applyFont="1" applyBorder="1" applyAlignment="1">
      <alignment horizontal="center" vertical="center"/>
    </xf>
    <xf numFmtId="0" fontId="89" fillId="0" borderId="0" xfId="0" applyFont="1" applyBorder="1" applyAlignment="1">
      <alignment horizontal="left" vertical="center" wrapText="1" readingOrder="1"/>
    </xf>
    <xf numFmtId="0" fontId="6" fillId="18" borderId="123" xfId="0" pivotButton="1" applyFont="1" applyFill="1" applyBorder="1" applyAlignment="1">
      <alignment horizontal="center" vertical="center"/>
    </xf>
    <xf numFmtId="0" fontId="94" fillId="0" borderId="27" xfId="0" applyFont="1" applyBorder="1" applyAlignment="1">
      <alignment horizontal="center" vertical="center"/>
    </xf>
    <xf numFmtId="0" fontId="94" fillId="0" borderId="120" xfId="0" applyFont="1" applyBorder="1" applyAlignment="1">
      <alignment horizontal="center" vertical="center"/>
    </xf>
    <xf numFmtId="0" fontId="94" fillId="0" borderId="44" xfId="0" applyFont="1" applyBorder="1" applyAlignment="1">
      <alignment horizontal="center" vertical="center"/>
    </xf>
    <xf numFmtId="0" fontId="83" fillId="0" borderId="0" xfId="0" applyFont="1" applyAlignment="1">
      <alignment horizontal="center" vertical="top"/>
    </xf>
    <xf numFmtId="0" fontId="103" fillId="9" borderId="166" xfId="0" applyFont="1" applyFill="1" applyBorder="1" applyProtection="1">
      <protection locked="0"/>
    </xf>
    <xf numFmtId="0" fontId="103" fillId="9" borderId="0" xfId="0" applyFont="1" applyFill="1" applyBorder="1" applyProtection="1">
      <protection locked="0"/>
    </xf>
    <xf numFmtId="173" fontId="103" fillId="0" borderId="171" xfId="0" applyNumberFormat="1" applyFont="1" applyBorder="1" applyAlignment="1">
      <alignment vertical="center"/>
    </xf>
    <xf numFmtId="173" fontId="103" fillId="0" borderId="0" xfId="1" applyNumberFormat="1" applyFont="1" applyBorder="1" applyAlignment="1">
      <alignment vertical="center"/>
    </xf>
    <xf numFmtId="0" fontId="103" fillId="9" borderId="186" xfId="0" applyFont="1" applyFill="1" applyBorder="1" applyProtection="1">
      <protection locked="0"/>
    </xf>
    <xf numFmtId="0" fontId="100" fillId="21" borderId="187" xfId="0" applyFont="1" applyFill="1" applyBorder="1" applyAlignment="1">
      <alignment horizontal="center" vertical="center"/>
    </xf>
    <xf numFmtId="0" fontId="103" fillId="21" borderId="188" xfId="0" applyFont="1" applyFill="1" applyBorder="1" applyAlignment="1">
      <alignment horizontal="center" vertical="center"/>
    </xf>
    <xf numFmtId="0" fontId="103" fillId="21" borderId="189" xfId="0" applyFont="1" applyFill="1" applyBorder="1" applyAlignment="1">
      <alignment horizontal="center" vertical="center"/>
    </xf>
    <xf numFmtId="167" fontId="100" fillId="0" borderId="53" xfId="1" applyNumberFormat="1" applyFont="1" applyBorder="1"/>
    <xf numFmtId="167" fontId="100" fillId="0" borderId="4" xfId="1" applyNumberFormat="1" applyFont="1" applyBorder="1" applyAlignment="1">
      <alignment horizontal="right" vertical="center" wrapText="1"/>
    </xf>
    <xf numFmtId="167" fontId="100" fillId="0" borderId="4" xfId="1" applyNumberFormat="1" applyFont="1" applyBorder="1" applyAlignment="1">
      <alignment horizontal="right" vertical="center" wrapText="1" readingOrder="1"/>
    </xf>
    <xf numFmtId="167" fontId="100" fillId="0" borderId="2" xfId="1" applyNumberFormat="1" applyFont="1" applyBorder="1" applyAlignment="1">
      <alignment horizontal="right" vertical="center" wrapText="1"/>
    </xf>
    <xf numFmtId="167" fontId="100" fillId="0" borderId="2" xfId="1" applyNumberFormat="1" applyFont="1" applyBorder="1" applyAlignment="1">
      <alignment horizontal="right" vertical="center" wrapText="1" readingOrder="1"/>
    </xf>
    <xf numFmtId="167" fontId="100" fillId="0" borderId="42" xfId="1" applyNumberFormat="1" applyFont="1" applyBorder="1" applyAlignment="1">
      <alignment horizontal="right" vertical="center" wrapText="1"/>
    </xf>
    <xf numFmtId="9" fontId="100" fillId="0" borderId="4" xfId="2" applyFont="1" applyBorder="1" applyAlignment="1">
      <alignment horizontal="right" vertical="center" wrapText="1" readingOrder="1"/>
    </xf>
    <xf numFmtId="9" fontId="100" fillId="0" borderId="173" xfId="2" applyFont="1" applyBorder="1" applyAlignment="1">
      <alignment horizontal="right" vertical="center" wrapText="1" readingOrder="1"/>
    </xf>
    <xf numFmtId="9" fontId="100" fillId="0" borderId="149" xfId="2" applyFont="1" applyBorder="1" applyAlignment="1">
      <alignment horizontal="right" vertical="center" wrapText="1" readingOrder="1"/>
    </xf>
    <xf numFmtId="9" fontId="100" fillId="0" borderId="42" xfId="2" applyFont="1" applyBorder="1" applyAlignment="1">
      <alignment horizontal="right" vertical="center" wrapText="1" readingOrder="1"/>
    </xf>
    <xf numFmtId="9" fontId="100" fillId="0" borderId="87" xfId="2" applyFont="1" applyBorder="1" applyAlignment="1">
      <alignment horizontal="right" vertical="center" wrapText="1" readingOrder="1"/>
    </xf>
    <xf numFmtId="9" fontId="100" fillId="0" borderId="89" xfId="2" applyFont="1" applyBorder="1" applyAlignment="1">
      <alignment horizontal="right" vertical="center" wrapText="1" readingOrder="1"/>
    </xf>
    <xf numFmtId="176" fontId="100" fillId="0" borderId="50" xfId="7" applyNumberFormat="1" applyFont="1" applyBorder="1" applyAlignment="1">
      <alignment horizontal="right" vertical="center" wrapText="1" readingOrder="1"/>
    </xf>
    <xf numFmtId="0" fontId="100" fillId="0" borderId="50" xfId="0" applyFont="1" applyBorder="1" applyAlignment="1">
      <alignment horizontal="right" vertical="center" wrapText="1" readingOrder="1"/>
    </xf>
    <xf numFmtId="0" fontId="100" fillId="0" borderId="5" xfId="0" applyFont="1" applyBorder="1" applyAlignment="1">
      <alignment vertical="center"/>
    </xf>
    <xf numFmtId="0" fontId="104" fillId="7" borderId="31" xfId="0" applyFont="1" applyFill="1" applyBorder="1" applyAlignment="1">
      <alignment horizontal="center" vertical="center" readingOrder="1"/>
    </xf>
    <xf numFmtId="0" fontId="104" fillId="7" borderId="31" xfId="0" applyFont="1" applyFill="1" applyBorder="1" applyAlignment="1">
      <alignment horizontal="center" vertical="center" readingOrder="1"/>
    </xf>
    <xf numFmtId="0" fontId="104" fillId="7" borderId="34" xfId="0" applyFont="1" applyFill="1" applyBorder="1" applyAlignment="1">
      <alignment horizontal="center" vertical="center" readingOrder="1"/>
    </xf>
    <xf numFmtId="0" fontId="104" fillId="7" borderId="47" xfId="0" applyFont="1" applyFill="1" applyBorder="1" applyAlignment="1">
      <alignment horizontal="center" vertical="center" readingOrder="1"/>
    </xf>
    <xf numFmtId="0" fontId="104" fillId="7" borderId="47" xfId="0" applyFont="1" applyFill="1" applyBorder="1" applyAlignment="1">
      <alignment horizontal="center" vertical="center" readingOrder="1"/>
    </xf>
    <xf numFmtId="0" fontId="104" fillId="7" borderId="73" xfId="0" applyFont="1" applyFill="1" applyBorder="1" applyAlignment="1">
      <alignment horizontal="center" vertical="center" readingOrder="1"/>
    </xf>
    <xf numFmtId="4" fontId="41" fillId="0" borderId="53" xfId="0" applyNumberFormat="1" applyFont="1" applyBorder="1" applyAlignment="1">
      <alignment horizontal="right" readingOrder="1"/>
    </xf>
    <xf numFmtId="9" fontId="41" fillId="0" borderId="53" xfId="0" applyNumberFormat="1" applyFont="1" applyBorder="1" applyAlignment="1">
      <alignment horizontal="right" readingOrder="1"/>
    </xf>
    <xf numFmtId="9" fontId="41" fillId="0" borderId="2" xfId="0" applyNumberFormat="1" applyFont="1" applyBorder="1" applyAlignment="1">
      <alignment horizontal="right" vertical="center" wrapText="1" readingOrder="1"/>
    </xf>
    <xf numFmtId="4" fontId="105" fillId="7" borderId="4" xfId="0" applyNumberFormat="1" applyFont="1" applyFill="1" applyBorder="1" applyAlignment="1">
      <alignment horizontal="left" readingOrder="1"/>
    </xf>
    <xf numFmtId="0" fontId="106" fillId="7" borderId="2" xfId="0" applyFont="1" applyFill="1" applyBorder="1" applyAlignment="1">
      <alignment horizontal="left" readingOrder="1"/>
    </xf>
    <xf numFmtId="0" fontId="105" fillId="7" borderId="2" xfId="0" applyFont="1" applyFill="1" applyBorder="1" applyAlignment="1">
      <alignment horizontal="left" readingOrder="1"/>
    </xf>
    <xf numFmtId="9" fontId="105" fillId="7" borderId="2" xfId="0" applyNumberFormat="1" applyFont="1" applyFill="1" applyBorder="1" applyAlignment="1">
      <alignment horizontal="right" readingOrder="1"/>
    </xf>
    <xf numFmtId="9" fontId="105" fillId="7" borderId="38" xfId="0" applyNumberFormat="1" applyFont="1" applyFill="1" applyBorder="1" applyAlignment="1">
      <alignment horizontal="right" readingOrder="1"/>
    </xf>
    <xf numFmtId="0" fontId="105" fillId="7" borderId="42" xfId="0" applyFont="1" applyFill="1" applyBorder="1" applyAlignment="1">
      <alignment horizontal="left" readingOrder="1"/>
    </xf>
    <xf numFmtId="9" fontId="105" fillId="7" borderId="42" xfId="0" applyNumberFormat="1" applyFont="1" applyFill="1" applyBorder="1" applyAlignment="1">
      <alignment horizontal="right" readingOrder="1"/>
    </xf>
    <xf numFmtId="9" fontId="105" fillId="7" borderId="43" xfId="0" applyNumberFormat="1" applyFont="1" applyFill="1" applyBorder="1" applyAlignment="1">
      <alignment horizontal="right" readingOrder="1"/>
    </xf>
    <xf numFmtId="175" fontId="105" fillId="20" borderId="47" xfId="0" applyNumberFormat="1" applyFont="1" applyFill="1" applyBorder="1" applyAlignment="1">
      <alignment horizontal="right" vertical="center" readingOrder="1"/>
    </xf>
    <xf numFmtId="175" fontId="105" fillId="20" borderId="174" xfId="0" applyNumberFormat="1" applyFont="1" applyFill="1" applyBorder="1" applyAlignment="1">
      <alignment horizontal="right" vertical="center" readingOrder="1"/>
    </xf>
    <xf numFmtId="9" fontId="17" fillId="20" borderId="5" xfId="0" applyNumberFormat="1" applyFont="1" applyFill="1" applyBorder="1" applyAlignment="1">
      <alignment horizontal="right" vertical="center" wrapText="1" readingOrder="1"/>
    </xf>
    <xf numFmtId="175" fontId="41" fillId="0" borderId="5" xfId="0" applyNumberFormat="1" applyFont="1" applyBorder="1" applyAlignment="1">
      <alignment horizontal="right" readingOrder="1"/>
    </xf>
    <xf numFmtId="175" fontId="41" fillId="0" borderId="11" xfId="0" applyNumberFormat="1" applyFont="1" applyBorder="1" applyAlignment="1">
      <alignment horizontal="right" readingOrder="1"/>
    </xf>
    <xf numFmtId="9" fontId="41" fillId="0" borderId="5" xfId="0" applyNumberFormat="1" applyFont="1" applyBorder="1" applyAlignment="1">
      <alignment horizontal="right" vertical="center" wrapText="1" readingOrder="1"/>
    </xf>
    <xf numFmtId="0" fontId="4" fillId="0" borderId="5" xfId="0" applyFont="1" applyBorder="1" applyAlignment="1">
      <alignment vertical="center"/>
    </xf>
    <xf numFmtId="167" fontId="23" fillId="0" borderId="7" xfId="1" applyNumberFormat="1" applyFont="1" applyBorder="1" applyAlignment="1">
      <alignment horizontal="right" vertical="center" wrapText="1"/>
    </xf>
    <xf numFmtId="167" fontId="22" fillId="0" borderId="7" xfId="1" applyNumberFormat="1" applyFont="1" applyBorder="1" applyAlignment="1">
      <alignment horizontal="right" vertical="center" wrapText="1" readingOrder="1"/>
    </xf>
    <xf numFmtId="167" fontId="22" fillId="0" borderId="81" xfId="1" applyNumberFormat="1" applyFont="1" applyBorder="1" applyAlignment="1">
      <alignment horizontal="right" vertical="center" wrapText="1" readingOrder="1"/>
    </xf>
    <xf numFmtId="167" fontId="41" fillId="0" borderId="7" xfId="1" applyNumberFormat="1" applyFont="1" applyBorder="1" applyAlignment="1">
      <alignment horizontal="right" vertical="center" wrapText="1"/>
    </xf>
    <xf numFmtId="167" fontId="41" fillId="0" borderId="81" xfId="1" applyNumberFormat="1" applyFont="1" applyBorder="1" applyAlignment="1">
      <alignment horizontal="right" vertical="center" wrapText="1"/>
    </xf>
    <xf numFmtId="0" fontId="104" fillId="7" borderId="31" xfId="0" applyFont="1" applyFill="1" applyBorder="1" applyAlignment="1">
      <alignment horizontal="center" vertical="center" wrapText="1" readingOrder="1"/>
    </xf>
    <xf numFmtId="0" fontId="104" fillId="7" borderId="31" xfId="0" applyFont="1" applyFill="1" applyBorder="1" applyAlignment="1">
      <alignment horizontal="center" vertical="center" wrapText="1" readingOrder="1"/>
    </xf>
    <xf numFmtId="0" fontId="104" fillId="7" borderId="34" xfId="0" applyFont="1" applyFill="1" applyBorder="1" applyAlignment="1">
      <alignment horizontal="center" vertical="center" wrapText="1" readingOrder="1"/>
    </xf>
    <xf numFmtId="0" fontId="104" fillId="7" borderId="4" xfId="0" applyFont="1" applyFill="1" applyBorder="1" applyAlignment="1">
      <alignment horizontal="center" vertical="center" wrapText="1" readingOrder="1"/>
    </xf>
    <xf numFmtId="0" fontId="104" fillId="7" borderId="4" xfId="0" applyFont="1" applyFill="1" applyBorder="1" applyAlignment="1">
      <alignment horizontal="center" vertical="center" wrapText="1" readingOrder="1"/>
    </xf>
    <xf numFmtId="0" fontId="104" fillId="7" borderId="36" xfId="0" applyFont="1" applyFill="1" applyBorder="1" applyAlignment="1">
      <alignment horizontal="center" vertical="center" wrapText="1" readingOrder="1"/>
    </xf>
    <xf numFmtId="167" fontId="41" fillId="4" borderId="2" xfId="1" applyNumberFormat="1" applyFont="1" applyFill="1" applyBorder="1" applyAlignment="1">
      <alignment horizontal="right" vertical="center" wrapText="1"/>
    </xf>
    <xf numFmtId="9" fontId="41" fillId="4" borderId="2" xfId="2" applyFont="1" applyFill="1" applyBorder="1" applyAlignment="1">
      <alignment vertical="center" wrapText="1" readingOrder="1"/>
    </xf>
    <xf numFmtId="9" fontId="41" fillId="4" borderId="38" xfId="2" applyFont="1" applyFill="1" applyBorder="1" applyAlignment="1">
      <alignment vertical="center" wrapText="1" readingOrder="1"/>
    </xf>
    <xf numFmtId="167" fontId="41" fillId="0" borderId="2" xfId="1" applyNumberFormat="1" applyFont="1" applyBorder="1" applyAlignment="1">
      <alignment horizontal="left" vertical="center" wrapText="1" readingOrder="1"/>
    </xf>
    <xf numFmtId="9" fontId="41" fillId="0" borderId="2" xfId="2" applyFont="1" applyBorder="1" applyAlignment="1">
      <alignment vertical="center" wrapText="1" readingOrder="1"/>
    </xf>
    <xf numFmtId="9" fontId="41" fillId="0" borderId="38" xfId="2" applyFont="1" applyBorder="1" applyAlignment="1">
      <alignment vertical="center" wrapText="1" readingOrder="1"/>
    </xf>
    <xf numFmtId="167" fontId="41" fillId="0" borderId="2" xfId="1" applyNumberFormat="1" applyFont="1" applyBorder="1" applyAlignment="1">
      <alignment vertical="center" wrapText="1"/>
    </xf>
    <xf numFmtId="167" fontId="41" fillId="3" borderId="2" xfId="1" applyNumberFormat="1" applyFont="1" applyFill="1" applyBorder="1" applyAlignment="1">
      <alignment vertical="center" wrapText="1"/>
    </xf>
    <xf numFmtId="167" fontId="41" fillId="3" borderId="2" xfId="1" applyNumberFormat="1" applyFont="1" applyFill="1" applyBorder="1" applyAlignment="1">
      <alignment horizontal="left" vertical="center" wrapText="1" readingOrder="1"/>
    </xf>
    <xf numFmtId="9" fontId="41" fillId="3" borderId="2" xfId="2" applyFont="1" applyFill="1" applyBorder="1" applyAlignment="1">
      <alignment vertical="center" wrapText="1" readingOrder="1"/>
    </xf>
    <xf numFmtId="9" fontId="41" fillId="3" borderId="38" xfId="2" applyFont="1" applyFill="1" applyBorder="1" applyAlignment="1">
      <alignment vertical="center" wrapText="1" readingOrder="1"/>
    </xf>
    <xf numFmtId="167" fontId="41" fillId="3" borderId="2" xfId="1" applyNumberFormat="1" applyFont="1" applyFill="1" applyBorder="1" applyAlignment="1">
      <alignment horizontal="right" vertical="center" wrapText="1"/>
    </xf>
    <xf numFmtId="167" fontId="41" fillId="3" borderId="2" xfId="1" applyNumberFormat="1" applyFont="1" applyFill="1" applyBorder="1" applyAlignment="1">
      <alignment horizontal="right" vertical="center" wrapText="1" readingOrder="1"/>
    </xf>
    <xf numFmtId="167" fontId="41" fillId="3" borderId="42" xfId="1" applyNumberFormat="1" applyFont="1" applyFill="1" applyBorder="1" applyAlignment="1">
      <alignment horizontal="right" vertical="center" wrapText="1"/>
    </xf>
    <xf numFmtId="9" fontId="41" fillId="3" borderId="42" xfId="2" applyFont="1" applyFill="1" applyBorder="1" applyAlignment="1">
      <alignment vertical="center" wrapText="1" readingOrder="1"/>
    </xf>
    <xf numFmtId="9" fontId="41" fillId="3" borderId="43" xfId="2" applyFont="1" applyFill="1" applyBorder="1" applyAlignment="1">
      <alignment vertical="center" wrapText="1" readingOrder="1"/>
    </xf>
    <xf numFmtId="0" fontId="103" fillId="0" borderId="183" xfId="0" applyFont="1" applyBorder="1" applyAlignment="1">
      <alignment wrapText="1"/>
    </xf>
    <xf numFmtId="166" fontId="102" fillId="0" borderId="5" xfId="1" applyFont="1" applyBorder="1" applyAlignment="1">
      <alignment horizontal="center" vertical="center"/>
    </xf>
    <xf numFmtId="0" fontId="103" fillId="0" borderId="184" xfId="0" applyFont="1" applyBorder="1" applyAlignment="1">
      <alignment wrapText="1"/>
    </xf>
    <xf numFmtId="166" fontId="102" fillId="0" borderId="72" xfId="1" applyFont="1" applyBorder="1" applyAlignment="1">
      <alignment horizontal="center" vertical="center"/>
    </xf>
    <xf numFmtId="0" fontId="103" fillId="0" borderId="185" xfId="0" applyFont="1" applyBorder="1" applyAlignment="1">
      <alignment wrapText="1"/>
    </xf>
    <xf numFmtId="0" fontId="102" fillId="0" borderId="0" xfId="0" applyFont="1" applyAlignment="1">
      <alignment vertical="center"/>
    </xf>
    <xf numFmtId="166" fontId="102" fillId="0" borderId="5" xfId="0" applyNumberFormat="1" applyFont="1" applyBorder="1" applyAlignment="1">
      <alignment vertical="center"/>
    </xf>
    <xf numFmtId="0" fontId="103" fillId="0" borderId="181" xfId="0" applyFont="1" applyBorder="1" applyAlignment="1">
      <alignment wrapText="1"/>
    </xf>
    <xf numFmtId="166" fontId="102" fillId="0" borderId="182" xfId="1" applyFont="1" applyBorder="1" applyAlignment="1">
      <alignment horizontal="center" vertical="center"/>
    </xf>
    <xf numFmtId="43" fontId="102" fillId="0" borderId="0" xfId="0" applyNumberFormat="1" applyFont="1" applyAlignment="1">
      <alignment vertical="center"/>
    </xf>
    <xf numFmtId="0" fontId="41" fillId="0" borderId="2" xfId="0" applyFont="1" applyBorder="1" applyAlignment="1">
      <alignment horizontal="right" wrapText="1" readingOrder="1"/>
    </xf>
    <xf numFmtId="3" fontId="41" fillId="0" borderId="2" xfId="0" applyNumberFormat="1" applyFont="1" applyBorder="1" applyAlignment="1">
      <alignment horizontal="right" wrapText="1" readingOrder="1"/>
    </xf>
    <xf numFmtId="0" fontId="100" fillId="2" borderId="2" xfId="0" applyFont="1" applyFill="1" applyBorder="1" applyAlignment="1">
      <alignment horizontal="right" vertical="center" wrapText="1" readingOrder="1"/>
    </xf>
    <xf numFmtId="9" fontId="100" fillId="2" borderId="2" xfId="0" applyNumberFormat="1" applyFont="1" applyFill="1" applyBorder="1" applyAlignment="1">
      <alignment horizontal="right" vertical="center" wrapText="1" readingOrder="1"/>
    </xf>
    <xf numFmtId="0" fontId="100" fillId="2" borderId="2" xfId="0" applyFont="1" applyFill="1" applyBorder="1" applyAlignment="1">
      <alignment horizontal="right" wrapText="1" readingOrder="1"/>
    </xf>
    <xf numFmtId="174" fontId="104" fillId="7" borderId="3" xfId="0" applyNumberFormat="1" applyFont="1" applyFill="1" applyBorder="1" applyAlignment="1">
      <alignment horizontal="right" vertical="center" wrapText="1" readingOrder="1"/>
    </xf>
    <xf numFmtId="9" fontId="104" fillId="7" borderId="3" xfId="0" applyNumberFormat="1" applyFont="1" applyFill="1" applyBorder="1" applyAlignment="1">
      <alignment horizontal="right" vertical="center" wrapText="1" readingOrder="1"/>
    </xf>
  </cellXfs>
  <cellStyles count="8">
    <cellStyle name="Excel Built-in Normal" xfId="4"/>
    <cellStyle name="Millares" xfId="1" builtinId="3"/>
    <cellStyle name="Millares [0]" xfId="7" builtinId="6"/>
    <cellStyle name="Millares 2" xfId="5"/>
    <cellStyle name="Moneda 2" xfId="3"/>
    <cellStyle name="Normal" xfId="0" builtinId="0"/>
    <cellStyle name="Normal 2" xfId="6"/>
    <cellStyle name="Porcentaje" xfId="2" builtinId="5"/>
  </cellStyles>
  <dxfs count="804">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wrapText="1"/>
    </dxf>
    <dxf>
      <alignment wrapText="1"/>
    </dxf>
    <dxf>
      <alignment wrapText="1"/>
    </dxf>
    <dxf>
      <alignment wrapText="1"/>
    </dxf>
    <dxf>
      <alignment wrapText="1"/>
    </dxf>
    <dxf>
      <alignment wrapText="1"/>
    </dxf>
    <dxf>
      <alignment vertical="top"/>
    </dxf>
    <dxf>
      <alignment vertical="top"/>
    </dxf>
    <dxf>
      <alignment vertical="top"/>
    </dxf>
    <dxf>
      <alignment horizontal="left"/>
    </dxf>
    <dxf>
      <alignment horizontal="left"/>
    </dxf>
    <dxf>
      <alignment horizontal="lef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horizontal="left"/>
    </dxf>
    <dxf>
      <alignment horizontal="left"/>
    </dxf>
    <dxf>
      <alignment horizontal="left"/>
    </dxf>
    <dxf>
      <alignment horizontal="lef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top"/>
    </dxf>
    <dxf>
      <alignment vertical="top"/>
    </dxf>
    <dxf>
      <alignment vertical="top"/>
    </dxf>
    <dxf>
      <alignment horizontal="left"/>
    </dxf>
    <dxf>
      <alignment horizontal="left"/>
    </dxf>
    <dxf>
      <alignment horizontal="lef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800000"/>
      <color rgb="FFAF272D"/>
      <color rgb="FFFEE8E8"/>
      <color rgb="FFFEDADA"/>
      <color rgb="FF000000"/>
      <color rgb="FFFFF3FF"/>
      <color rgb="FFFF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pivotCacheDefinition" Target="pivotCache/pivotCacheDefinition2.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3.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styles" Target="styles.xml"/><Relationship Id="rId20" Type="http://schemas.openxmlformats.org/officeDocument/2006/relationships/worksheet" Target="worksheets/sheet20.xml"/><Relationship Id="rId41"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lumMod val="50000"/>
                  </a:schemeClr>
                </a:solidFill>
                <a:latin typeface="+mn-lt"/>
                <a:ea typeface="+mn-ea"/>
                <a:cs typeface="+mn-cs"/>
              </a:defRPr>
            </a:pPr>
            <a:r>
              <a:rPr lang="en-US" sz="1600" b="1">
                <a:solidFill>
                  <a:schemeClr val="accent5">
                    <a:lumMod val="50000"/>
                  </a:schemeClr>
                </a:solidFill>
              </a:rPr>
              <a:t>INSTITUTO</a:t>
            </a:r>
            <a:r>
              <a:rPr lang="en-US" sz="1600" b="1" baseline="0">
                <a:solidFill>
                  <a:schemeClr val="accent5">
                    <a:lumMod val="50000"/>
                  </a:schemeClr>
                </a:solidFill>
              </a:rPr>
              <a:t> NACIONAL DE SALUD</a:t>
            </a:r>
            <a:endParaRPr lang="en-US" sz="1600" b="1">
              <a:solidFill>
                <a:schemeClr val="accent5">
                  <a:lumMod val="50000"/>
                </a:schemeClr>
              </a:solidFill>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5">
                  <a:lumMod val="50000"/>
                </a:schemeClr>
              </a:solidFill>
              <a:latin typeface="+mn-lt"/>
              <a:ea typeface="+mn-ea"/>
              <a:cs typeface="+mn-cs"/>
            </a:defRPr>
          </a:pPr>
          <a:endParaRPr lang="es-CO"/>
        </a:p>
      </c:txPr>
    </c:title>
    <c:autoTitleDeleted val="0"/>
    <c:plotArea>
      <c:layout>
        <c:manualLayout>
          <c:layoutTarget val="inner"/>
          <c:xMode val="edge"/>
          <c:yMode val="edge"/>
          <c:x val="0.10228141821255395"/>
          <c:y val="0.10031099959836673"/>
          <c:w val="0.80406597148179593"/>
          <c:h val="0.77181565075026204"/>
        </c:manualLayout>
      </c:layout>
      <c:scatterChart>
        <c:scatterStyle val="lineMarker"/>
        <c:varyColors val="0"/>
        <c:ser>
          <c:idx val="0"/>
          <c:order val="0"/>
          <c:tx>
            <c:strRef>
              <c:f>'2.2 Tendencia Ingresos'!$B$7</c:f>
              <c:strCache>
                <c:ptCount val="1"/>
                <c:pt idx="0">
                  <c:v>INGRESOS EFECTIVOS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'2.2 Tendencia Ingresos'!$A$8:$A$19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xVal>
          <c:yVal>
            <c:numRef>
              <c:f>'2.2 Tendencia Ingresos'!$B$8:$B$19</c:f>
              <c:numCache>
                <c:formatCode>_(* #,##0_);_(* \(#,##0\);_(* "-"??_);_(@_)</c:formatCode>
                <c:ptCount val="12"/>
                <c:pt idx="0">
                  <c:v>4213.7</c:v>
                </c:pt>
                <c:pt idx="1">
                  <c:v>4481</c:v>
                </c:pt>
                <c:pt idx="2">
                  <c:v>4525</c:v>
                </c:pt>
                <c:pt idx="3">
                  <c:v>4174</c:v>
                </c:pt>
                <c:pt idx="4">
                  <c:v>5622</c:v>
                </c:pt>
                <c:pt idx="5">
                  <c:v>5658</c:v>
                </c:pt>
                <c:pt idx="6">
                  <c:v>5797</c:v>
                </c:pt>
              </c:numCache>
            </c:numRef>
          </c:yVal>
          <c:smooth val="0"/>
          <c:extLst xmlns:c16r2="http://schemas.microsoft.com/office/drawing/2015/06/chart">
            <c:ext xmlns:c16="http://schemas.microsoft.com/office/drawing/2014/chart" uri="{C3380CC4-5D6E-409C-BE32-E72D297353CC}">
              <c16:uniqueId val="{00000000-F479-4633-8A2D-F3344E6DA550}"/>
            </c:ext>
          </c:extLst>
        </c:ser>
        <c:ser>
          <c:idx val="1"/>
          <c:order val="1"/>
          <c:tx>
            <c:strRef>
              <c:f>'2.2 Tendencia Ingresos'!$C$7</c:f>
              <c:strCache>
                <c:ptCount val="1"/>
                <c:pt idx="0">
                  <c:v>INGRESOS PROYECTADOS</c:v>
                </c:pt>
              </c:strCache>
            </c:strRef>
          </c:tx>
          <c:spPr>
            <a:ln w="19050" cap="rnd">
              <a:solidFill>
                <a:srgbClr val="C00000"/>
              </a:solidFill>
              <a:prstDash val="sysDash"/>
              <a:round/>
            </a:ln>
            <a:effectLst/>
          </c:spPr>
          <c:marker>
            <c:symbol val="circle"/>
            <c:size val="5"/>
            <c:spPr>
              <a:solidFill>
                <a:srgbClr val="C00000"/>
              </a:solidFill>
              <a:ln w="9525">
                <a:solidFill>
                  <a:schemeClr val="accent2"/>
                </a:solidFill>
                <a:prstDash val="sysDash"/>
              </a:ln>
              <a:effectLst/>
            </c:spPr>
          </c:marker>
          <c:dLbls>
            <c:dLbl>
              <c:idx val="10"/>
              <c:layout>
                <c:manualLayout>
                  <c:x val="-1.2774449491637379E-2"/>
                  <c:y val="-1.81936285053433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79-4633-8A2D-F3344E6DA550}"/>
                </c:ext>
                <c:ext xmlns:c15="http://schemas.microsoft.com/office/drawing/2012/chart" uri="{CE6537A1-D6FC-4f65-9D91-7224C49458BB}">
                  <c15:layout/>
                </c:ext>
              </c:extLst>
            </c:dLbl>
            <c:dLbl>
              <c:idx val="11"/>
              <c:layout>
                <c:manualLayout>
                  <c:x val="-2.2695036136930767E-2"/>
                  <c:y val="-4.15854365836418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54-4B9D-99D7-E09707A86C16}"/>
                </c:ext>
                <c:ext xmlns:c15="http://schemas.microsoft.com/office/drawing/2012/chart" uri="{CE6537A1-D6FC-4f65-9D91-7224C49458BB}">
                  <c15:layout/>
                </c:ext>
              </c:extLst>
            </c:dLbl>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'2.2 Tendencia Ingresos'!$A$8:$A$19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xVal>
          <c:yVal>
            <c:numRef>
              <c:f>'2.2 Tendencia Ingresos'!$C$8:$C$19</c:f>
              <c:numCache>
                <c:formatCode>_(* #,##0_);_(* \(#,##0\);_(* "-"??_);_(@_)</c:formatCode>
                <c:ptCount val="12"/>
                <c:pt idx="7">
                  <c:v>7200</c:v>
                </c:pt>
                <c:pt idx="8">
                  <c:v>7199.7</c:v>
                </c:pt>
                <c:pt idx="9">
                  <c:v>7582.6</c:v>
                </c:pt>
                <c:pt idx="10">
                  <c:v>7779.6</c:v>
                </c:pt>
                <c:pt idx="11">
                  <c:v>7982.5</c:v>
                </c:pt>
              </c:numCache>
            </c:numRef>
          </c:yVal>
          <c:smooth val="0"/>
          <c:extLst xmlns:c16r2="http://schemas.microsoft.com/office/drawing/2015/06/chart">
            <c:ext xmlns:c16="http://schemas.microsoft.com/office/drawing/2014/chart" uri="{C3380CC4-5D6E-409C-BE32-E72D297353CC}">
              <c16:uniqueId val="{00000002-F479-4633-8A2D-F3344E6DA550}"/>
            </c:ext>
          </c:extLst>
        </c:ser>
        <c:dLbls>
          <c:showLegendKey val="0"/>
          <c:showVal val="0"/>
          <c:showCatName val="0"/>
          <c:showSerName val="0"/>
          <c:showPercent val="0"/>
          <c:showBubbleSize val="0"/>
        </c:dLbls>
        <c:axId val="470043656"/>
        <c:axId val="470039344"/>
      </c:scatterChart>
      <c:valAx>
        <c:axId val="470043656"/>
        <c:scaling>
          <c:orientation val="minMax"/>
          <c:max val="202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5">
                    <a:lumMod val="50000"/>
                  </a:schemeClr>
                </a:solidFill>
                <a:latin typeface="+mn-lt"/>
                <a:ea typeface="+mn-ea"/>
                <a:cs typeface="+mn-cs"/>
              </a:defRPr>
            </a:pPr>
            <a:endParaRPr lang="es-CO"/>
          </a:p>
        </c:txPr>
        <c:crossAx val="470039344"/>
        <c:crosses val="autoZero"/>
        <c:crossBetween val="midCat"/>
        <c:majorUnit val="1"/>
      </c:valAx>
      <c:valAx>
        <c:axId val="4700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MILLONES DE PESOS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5">
                    <a:lumMod val="50000"/>
                  </a:schemeClr>
                </a:solidFill>
                <a:latin typeface="+mn-lt"/>
                <a:ea typeface="+mn-ea"/>
                <a:cs typeface="+mn-cs"/>
              </a:defRPr>
            </a:pPr>
            <a:endParaRPr lang="es-CO"/>
          </a:p>
        </c:txPr>
        <c:crossAx val="470043656"/>
        <c:crossesAt val="1000"/>
        <c:crossBetween val="midCat"/>
      </c:valAx>
      <c:spPr>
        <a:solidFill>
          <a:schemeClr val="bg1"/>
        </a:solidFill>
        <a:ln>
          <a:noFill/>
        </a:ln>
        <a:effectLst/>
      </c:spPr>
    </c:plotArea>
    <c:legend>
      <c:legendPos val="b"/>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2"/>
          <c:tx>
            <c:strRef>
              <c:f>'3. MGMP Sector'!$B$8</c:f>
              <c:strCache>
                <c:ptCount val="1"/>
                <c:pt idx="0">
                  <c:v>Funcionamiento</c:v>
                </c:pt>
              </c:strCache>
            </c:strRef>
          </c:tx>
          <c:spPr>
            <a:solidFill>
              <a:schemeClr val="accent3"/>
            </a:solidFill>
            <a:ln>
              <a:noFill/>
            </a:ln>
            <a:effectLst/>
            <a:sp3d/>
          </c:spPr>
          <c:invertIfNegative val="0"/>
          <c:cat>
            <c:strRef>
              <c:extLst>
                <c:ext xmlns:c15="http://schemas.microsoft.com/office/drawing/2012/chart" uri="{02D57815-91ED-43cb-92C2-25804820EDAC}">
                  <c15:fullRef>
                    <c15:sqref>'3. MGMP Sector'!$B$6:$H$7</c15:sqref>
                  </c15:fullRef>
                </c:ext>
              </c:extLst>
              <c:f>'3. MGMP Sector'!$C$6:$H$6</c:f>
              <c:strCache>
                <c:ptCount val="6"/>
                <c:pt idx="0">
                  <c:v>2020*</c:v>
                </c:pt>
                <c:pt idx="1">
                  <c:v>2020**</c:v>
                </c:pt>
                <c:pt idx="2">
                  <c:v>2021</c:v>
                </c:pt>
                <c:pt idx="3">
                  <c:v>2022</c:v>
                </c:pt>
                <c:pt idx="4">
                  <c:v>2023</c:v>
                </c:pt>
                <c:pt idx="5">
                  <c:v>2024</c:v>
                </c:pt>
              </c:strCache>
            </c:strRef>
          </c:cat>
          <c:val>
            <c:numRef>
              <c:extLst>
                <c:ext xmlns:c15="http://schemas.microsoft.com/office/drawing/2012/chart" uri="{02D57815-91ED-43cb-92C2-25804820EDAC}">
                  <c15:fullRef>
                    <c15:sqref>'3. MGMP Sector'!$C$8:$H$8</c15:sqref>
                  </c15:fullRef>
                </c:ext>
              </c:extLst>
              <c:f>'3. MGMP Sector'!$D$8:$H$8</c:f>
              <c:numCache>
                <c:formatCode>_(* #,##0_);_(* \(#,##0\);_(* "-"??_);_(@_)</c:formatCode>
                <c:ptCount val="5"/>
                <c:pt idx="0">
                  <c:v>46929.599999999999</c:v>
                </c:pt>
                <c:pt idx="1">
                  <c:v>44062</c:v>
                </c:pt>
                <c:pt idx="2">
                  <c:v>45383.86</c:v>
                </c:pt>
                <c:pt idx="3">
                  <c:v>46745.375800000002</c:v>
                </c:pt>
                <c:pt idx="4">
                  <c:v>48147.737074000004</c:v>
                </c:pt>
              </c:numCache>
            </c:numRef>
          </c:val>
          <c:extLst xmlns:c16r2="http://schemas.microsoft.com/office/drawing/2015/06/chart">
            <c:ext xmlns:c16="http://schemas.microsoft.com/office/drawing/2014/chart" uri="{C3380CC4-5D6E-409C-BE32-E72D297353CC}">
              <c16:uniqueId val="{00000002-D8D6-4FAE-AA34-7D15B987FE3A}"/>
            </c:ext>
          </c:extLst>
        </c:ser>
        <c:ser>
          <c:idx val="3"/>
          <c:order val="3"/>
          <c:tx>
            <c:strRef>
              <c:f>'3. MGMP Sector'!$B$9</c:f>
              <c:strCache>
                <c:ptCount val="1"/>
                <c:pt idx="0">
                  <c:v>Inversión </c:v>
                </c:pt>
              </c:strCache>
            </c:strRef>
          </c:tx>
          <c:spPr>
            <a:solidFill>
              <a:schemeClr val="accent4"/>
            </a:solidFill>
            <a:ln>
              <a:noFill/>
            </a:ln>
            <a:effectLst/>
            <a:sp3d/>
          </c:spPr>
          <c:invertIfNegative val="0"/>
          <c:cat>
            <c:strRef>
              <c:extLst>
                <c:ext xmlns:c15="http://schemas.microsoft.com/office/drawing/2012/chart" uri="{02D57815-91ED-43cb-92C2-25804820EDAC}">
                  <c15:fullRef>
                    <c15:sqref>'3. MGMP Sector'!$B$6:$H$7</c15:sqref>
                  </c15:fullRef>
                </c:ext>
              </c:extLst>
              <c:f>'3. MGMP Sector'!$C$6:$H$6</c:f>
              <c:strCache>
                <c:ptCount val="6"/>
                <c:pt idx="0">
                  <c:v>2020*</c:v>
                </c:pt>
                <c:pt idx="1">
                  <c:v>2020**</c:v>
                </c:pt>
                <c:pt idx="2">
                  <c:v>2021</c:v>
                </c:pt>
                <c:pt idx="3">
                  <c:v>2022</c:v>
                </c:pt>
                <c:pt idx="4">
                  <c:v>2023</c:v>
                </c:pt>
                <c:pt idx="5">
                  <c:v>2024</c:v>
                </c:pt>
              </c:strCache>
            </c:strRef>
          </c:cat>
          <c:val>
            <c:numRef>
              <c:extLst>
                <c:ext xmlns:c15="http://schemas.microsoft.com/office/drawing/2012/chart" uri="{02D57815-91ED-43cb-92C2-25804820EDAC}">
                  <c15:fullRef>
                    <c15:sqref>'3. MGMP Sector'!$C$9:$H$9</c15:sqref>
                  </c15:fullRef>
                </c:ext>
              </c:extLst>
              <c:f>'3. MGMP Sector'!$D$9:$H$9</c:f>
              <c:numCache>
                <c:formatCode>_(* #,##0_);_(* \(#,##0\);_(* "-"??_);_(@_)</c:formatCode>
                <c:ptCount val="5"/>
                <c:pt idx="0">
                  <c:v>30623</c:v>
                </c:pt>
                <c:pt idx="1">
                  <c:v>50279</c:v>
                </c:pt>
                <c:pt idx="2">
                  <c:v>51787.37</c:v>
                </c:pt>
                <c:pt idx="3">
                  <c:v>53340.991100000007</c:v>
                </c:pt>
                <c:pt idx="4">
                  <c:v>54941.220833000007</c:v>
                </c:pt>
              </c:numCache>
            </c:numRef>
          </c:val>
          <c:extLst xmlns:c16r2="http://schemas.microsoft.com/office/drawing/2015/06/chart">
            <c:ext xmlns:c16="http://schemas.microsoft.com/office/drawing/2014/chart" uri="{C3380CC4-5D6E-409C-BE32-E72D297353CC}">
              <c16:uniqueId val="{00000003-D8D6-4FAE-AA34-7D15B987FE3A}"/>
            </c:ext>
          </c:extLst>
        </c:ser>
        <c:ser>
          <c:idx val="4"/>
          <c:order val="4"/>
          <c:tx>
            <c:strRef>
              <c:f>'3. MGMP Sector'!$B$10</c:f>
              <c:strCache>
                <c:ptCount val="1"/>
                <c:pt idx="0">
                  <c:v>Total Solicitud MGMP 2021 - 2024</c:v>
                </c:pt>
              </c:strCache>
            </c:strRef>
          </c:tx>
          <c:spPr>
            <a:solidFill>
              <a:schemeClr val="accent5"/>
            </a:solidFill>
            <a:ln>
              <a:noFill/>
            </a:ln>
            <a:effectLst/>
            <a:sp3d/>
          </c:spPr>
          <c:invertIfNegative val="0"/>
          <c:cat>
            <c:strRef>
              <c:extLst>
                <c:ext xmlns:c15="http://schemas.microsoft.com/office/drawing/2012/chart" uri="{02D57815-91ED-43cb-92C2-25804820EDAC}">
                  <c15:fullRef>
                    <c15:sqref>'3. MGMP Sector'!$B$6:$H$7</c15:sqref>
                  </c15:fullRef>
                </c:ext>
              </c:extLst>
              <c:f>'3. MGMP Sector'!$C$6:$H$6</c:f>
              <c:strCache>
                <c:ptCount val="6"/>
                <c:pt idx="0">
                  <c:v>2020*</c:v>
                </c:pt>
                <c:pt idx="1">
                  <c:v>2020**</c:v>
                </c:pt>
                <c:pt idx="2">
                  <c:v>2021</c:v>
                </c:pt>
                <c:pt idx="3">
                  <c:v>2022</c:v>
                </c:pt>
                <c:pt idx="4">
                  <c:v>2023</c:v>
                </c:pt>
                <c:pt idx="5">
                  <c:v>2024</c:v>
                </c:pt>
              </c:strCache>
            </c:strRef>
          </c:cat>
          <c:val>
            <c:numRef>
              <c:extLst>
                <c:ext xmlns:c15="http://schemas.microsoft.com/office/drawing/2012/chart" uri="{02D57815-91ED-43cb-92C2-25804820EDAC}">
                  <c15:fullRef>
                    <c15:sqref>'3. MGMP Sector'!$C$10:$H$10</c15:sqref>
                  </c15:fullRef>
                </c:ext>
              </c:extLst>
              <c:f>'3. MGMP Sector'!$D$10:$H$10</c:f>
              <c:numCache>
                <c:formatCode>_(* #,##0_);_(* \(#,##0\);_(* "-"??_);_(@_)</c:formatCode>
                <c:ptCount val="5"/>
                <c:pt idx="0">
                  <c:v>77552.600000000006</c:v>
                </c:pt>
                <c:pt idx="1">
                  <c:v>94341</c:v>
                </c:pt>
                <c:pt idx="2">
                  <c:v>97171.23000000001</c:v>
                </c:pt>
                <c:pt idx="3">
                  <c:v>100086.36690000001</c:v>
                </c:pt>
                <c:pt idx="4">
                  <c:v>103088.957907</c:v>
                </c:pt>
              </c:numCache>
            </c:numRef>
          </c:val>
          <c:extLst xmlns:c16r2="http://schemas.microsoft.com/office/drawing/2015/06/chart">
            <c:ext xmlns:c16="http://schemas.microsoft.com/office/drawing/2014/chart" uri="{C3380CC4-5D6E-409C-BE32-E72D297353CC}">
              <c16:uniqueId val="{00000004-D8D6-4FAE-AA34-7D15B987FE3A}"/>
            </c:ext>
          </c:extLst>
        </c:ser>
        <c:dLbls>
          <c:showLegendKey val="0"/>
          <c:showVal val="0"/>
          <c:showCatName val="0"/>
          <c:showSerName val="0"/>
          <c:showPercent val="0"/>
          <c:showBubbleSize val="0"/>
        </c:dLbls>
        <c:gapWidth val="150"/>
        <c:shape val="box"/>
        <c:axId val="470040912"/>
        <c:axId val="470045224"/>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'3. MGMP Sector'!$B$6</c15:sqref>
                        </c15:formulaRef>
                      </c:ext>
                    </c:extLst>
                    <c:strCache>
                      <c:ptCount val="1"/>
                      <c:pt idx="0">
                        <c:v>Gasto</c:v>
                      </c:pt>
                    </c:strCache>
                  </c:strRef>
                </c:tx>
                <c:spPr>
                  <a:solidFill>
                    <a:schemeClr val="accent1"/>
                  </a:solidFill>
                  <a:ln>
                    <a:noFill/>
                  </a:ln>
                  <a:effectLst/>
                  <a:sp3d/>
                </c:spPr>
                <c:invertIfNegative val="0"/>
                <c:cat>
                  <c:strRef>
                    <c:extLst>
                      <c:ext uri="{02D57815-91ED-43cb-92C2-25804820EDAC}">
                        <c15:fullRef>
                          <c15:sqref>'3. MGMP Sector'!$B$6:$H$7</c15:sqref>
                        </c15:fullRef>
                        <c15:formulaRef>
                          <c15:sqref>'3. MGMP Sector'!$C$6:$H$6</c15:sqref>
                        </c15:formulaRef>
                      </c:ext>
                    </c:extLst>
                    <c:strCache>
                      <c:ptCount val="6"/>
                      <c:pt idx="0">
                        <c:v>2020*</c:v>
                      </c:pt>
                      <c:pt idx="1">
                        <c:v>2020**</c:v>
                      </c:pt>
                      <c:pt idx="2">
                        <c:v>2021</c:v>
                      </c:pt>
                      <c:pt idx="3">
                        <c:v>2022</c:v>
                      </c:pt>
                      <c:pt idx="4">
                        <c:v>2023</c:v>
                      </c:pt>
                      <c:pt idx="5">
                        <c:v>2024</c:v>
                      </c:pt>
                    </c:strCache>
                  </c:strRef>
                </c:cat>
                <c:val>
                  <c:numRef>
                    <c:extLst>
                      <c:ext uri="{02D57815-91ED-43cb-92C2-25804820EDAC}">
                        <c15:fullRef>
                          <c15:sqref>'3. MGMP Sector'!$C$6:$H$6</c15:sqref>
                        </c15:fullRef>
                        <c15:formulaRef>
                          <c15:sqref>'3. MGMP Sector'!$D$6:$H$6</c15:sqref>
                        </c15:formulaRef>
                      </c:ext>
                    </c:extLst>
                    <c:numCache>
                      <c:formatCode>General</c:formatCode>
                      <c:ptCount val="5"/>
                      <c:pt idx="0">
                        <c:v>0</c:v>
                      </c:pt>
                      <c:pt idx="1">
                        <c:v>2021</c:v>
                      </c:pt>
                      <c:pt idx="2">
                        <c:v>2022</c:v>
                      </c:pt>
                      <c:pt idx="3">
                        <c:v>2023</c:v>
                      </c:pt>
                      <c:pt idx="4">
                        <c:v>2024</c:v>
                      </c:pt>
                    </c:numCache>
                  </c:numRef>
                </c:val>
                <c:extLst xmlns:c16r2="http://schemas.microsoft.com/office/drawing/2015/06/chart">
                  <c:ext xmlns:c16="http://schemas.microsoft.com/office/drawing/2014/chart" uri="{C3380CC4-5D6E-409C-BE32-E72D297353CC}">
                    <c16:uniqueId val="{00000000-D8D6-4FAE-AA34-7D15B987FE3A}"/>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'3. MGMP Sector'!$B$7</c15:sqref>
                        </c15:formulaRef>
                      </c:ext>
                    </c:extLst>
                    <c:strCache>
                      <c:ptCount val="1"/>
                    </c:strCache>
                  </c:strRef>
                </c:tx>
                <c:spPr>
                  <a:solidFill>
                    <a:schemeClr val="accent2"/>
                  </a:solidFill>
                  <a:ln>
                    <a:noFill/>
                  </a:ln>
                  <a:effectLst/>
                  <a:sp3d/>
                </c:spPr>
                <c:invertIfNegative val="0"/>
                <c:cat>
                  <c:strRef>
                    <c:extLst>
                      <c:ext xmlns:c15="http://schemas.microsoft.com/office/drawing/2012/chart" uri="{02D57815-91ED-43cb-92C2-25804820EDAC}">
                        <c15:fullRef>
                          <c15:sqref>'3. MGMP Sector'!$B$6:$H$7</c15:sqref>
                        </c15:fullRef>
                        <c15:formulaRef>
                          <c15:sqref>'3. MGMP Sector'!$C$6:$H$6</c15:sqref>
                        </c15:formulaRef>
                      </c:ext>
                    </c:extLst>
                    <c:strCache>
                      <c:ptCount val="6"/>
                      <c:pt idx="0">
                        <c:v>2020*</c:v>
                      </c:pt>
                      <c:pt idx="1">
                        <c:v>2020**</c:v>
                      </c:pt>
                      <c:pt idx="2">
                        <c:v>2021</c:v>
                      </c:pt>
                      <c:pt idx="3">
                        <c:v>2022</c:v>
                      </c:pt>
                      <c:pt idx="4">
                        <c:v>2023</c:v>
                      </c:pt>
                      <c:pt idx="5">
                        <c:v>2024</c:v>
                      </c:pt>
                    </c:strCache>
                  </c:strRef>
                </c:cat>
                <c:val>
                  <c:numRef>
                    <c:extLst>
                      <c:ext xmlns:c15="http://schemas.microsoft.com/office/drawing/2012/chart" uri="{02D57815-91ED-43cb-92C2-25804820EDAC}">
                        <c15:fullRef>
                          <c15:sqref>'3. MGMP Sector'!$C$7:$H$7</c15:sqref>
                        </c15:fullRef>
                        <c15:formulaRef>
                          <c15:sqref>'3. MGMP Sector'!$D$7:$H$7</c15:sqref>
                        </c15:formulaRef>
                      </c:ext>
                    </c:extLst>
                    <c:numCache>
                      <c:formatCode>General</c:formatCode>
                      <c:ptCount val="5"/>
                    </c:numCache>
                  </c:numRef>
                </c:val>
                <c:extLst xmlns:c15="http://schemas.microsoft.com/office/drawing/2012/chart" xmlns:c16r2="http://schemas.microsoft.com/office/drawing/2015/06/chart">
                  <c:ext xmlns:c16="http://schemas.microsoft.com/office/drawing/2014/chart" uri="{C3380CC4-5D6E-409C-BE32-E72D297353CC}">
                    <c16:uniqueId val="{00000001-D8D6-4FAE-AA34-7D15B987FE3A}"/>
                  </c:ext>
                </c:extLst>
              </c15:ser>
            </c15:filteredBarSeries>
          </c:ext>
        </c:extLst>
      </c:bar3DChart>
      <c:catAx>
        <c:axId val="470040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045224"/>
        <c:crosses val="autoZero"/>
        <c:auto val="1"/>
        <c:lblAlgn val="ctr"/>
        <c:lblOffset val="100"/>
        <c:noMultiLvlLbl val="0"/>
      </c:catAx>
      <c:valAx>
        <c:axId val="4700452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040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44318396652686"/>
          <c:y val="3.2833941159516718E-2"/>
          <c:w val="0.76755681603347314"/>
          <c:h val="0.73803013134163808"/>
        </c:manualLayout>
      </c:layout>
      <c:barChart>
        <c:barDir val="col"/>
        <c:grouping val="clustered"/>
        <c:varyColors val="0"/>
        <c:ser>
          <c:idx val="0"/>
          <c:order val="0"/>
          <c:tx>
            <c:strRef>
              <c:f>'3.1 V.F. Gráfica'!$B$9</c:f>
              <c:strCache>
                <c:ptCount val="1"/>
                <c:pt idx="0">
                  <c:v>Solicitud MGMP</c:v>
                </c:pt>
              </c:strCache>
            </c:strRef>
          </c:tx>
          <c:spPr>
            <a:solidFill>
              <a:schemeClr val="accent1"/>
            </a:solidFill>
            <a:ln>
              <a:noFill/>
            </a:ln>
            <a:effectLst/>
            <a:scene3d>
              <a:camera prst="orthographicFront"/>
              <a:lightRig rig="threePt" dir="t"/>
            </a:scene3d>
            <a:sp3d prstMaterial="plastic">
              <a:bevelT/>
              <a:bevelB/>
            </a:sp3d>
          </c:spPr>
          <c:invertIfNegative val="0"/>
          <c:dLbls>
            <c:dLbl>
              <c:idx val="1"/>
              <c:layout>
                <c:manualLayout>
                  <c:x val="-6.4179703168872851E-2"/>
                  <c:y val="-3.438144531242446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0-51A9-4150-85A6-C5DD972FC01F}"/>
                </c:ext>
                <c:ext xmlns:c15="http://schemas.microsoft.com/office/drawing/2012/chart" uri="{CE6537A1-D6FC-4f65-9D91-7224C49458BB}">
                  <c15:layout/>
                </c:ext>
              </c:extLst>
            </c:dLbl>
            <c:dLbl>
              <c:idx val="2"/>
              <c:layout>
                <c:manualLayout>
                  <c:x val="-4.813477737665469E-2"/>
                  <c:y val="-1.4734905133896199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51A9-4150-85A6-C5DD972FC01F}"/>
                </c:ext>
                <c:ext xmlns:c15="http://schemas.microsoft.com/office/drawing/2012/chart" uri="{CE6537A1-D6FC-4f65-9D91-7224C49458BB}">
                  <c15:layout/>
                </c:ext>
              </c:extLst>
            </c:dLbl>
            <c:dLbl>
              <c:idx val="3"/>
              <c:layout>
                <c:manualLayout>
                  <c:x val="-3.3694344163658241E-2"/>
                  <c:y val="0"/>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51A9-4150-85A6-C5DD972FC01F}"/>
                </c:ext>
                <c:ext xmlns:c15="http://schemas.microsoft.com/office/drawing/2012/chart" uri="{CE6537A1-D6FC-4f65-9D91-7224C49458BB}">
                  <c15:layout/>
                </c:ext>
              </c:extLst>
            </c:dLbl>
            <c:dLbl>
              <c:idx val="4"/>
              <c:layout>
                <c:manualLayout>
                  <c:x val="-1.9253910950661972E-2"/>
                  <c:y val="1.719072265621223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51A9-4150-85A6-C5DD972FC01F}"/>
                </c:ext>
                <c:ext xmlns:c15="http://schemas.microsoft.com/office/drawing/2012/chart" uri="{CE6537A1-D6FC-4f65-9D91-7224C49458BB}">
                  <c15:layout/>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rgbClr val="000000"/>
                    </a:solidFill>
                    <a:latin typeface="Arial" panose="020B0604020202020204" pitchFamily="34" charset="0"/>
                    <a:ea typeface="+mn-ea"/>
                    <a:cs typeface="Arial" panose="020B0604020202020204" pitchFamily="34" charset="0"/>
                  </a:defRPr>
                </a:pPr>
                <a:endParaRPr lang="es-CO"/>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accentCallout2">
                    <a:avLst/>
                  </a:prstGeom>
                  <a:noFill/>
                  <a:ln>
                    <a:noFill/>
                  </a:ln>
                </c15:spPr>
                <c15:showLeaderLines val="0"/>
              </c:ext>
            </c:extLst>
          </c:dLbls>
          <c:cat>
            <c:numRef>
              <c:f>'3.1 V.F. Gráfica'!$A$10:$A$15</c:f>
              <c:numCache>
                <c:formatCode>General</c:formatCode>
                <c:ptCount val="6"/>
                <c:pt idx="0">
                  <c:v>2020</c:v>
                </c:pt>
                <c:pt idx="1">
                  <c:v>2021</c:v>
                </c:pt>
                <c:pt idx="2">
                  <c:v>2022</c:v>
                </c:pt>
                <c:pt idx="3">
                  <c:v>2023</c:v>
                </c:pt>
                <c:pt idx="4">
                  <c:v>2024</c:v>
                </c:pt>
                <c:pt idx="5">
                  <c:v>2025</c:v>
                </c:pt>
              </c:numCache>
            </c:numRef>
          </c:cat>
          <c:val>
            <c:numRef>
              <c:f>'3.1 V.F. Gráfica'!$B$10:$B$15</c:f>
              <c:numCache>
                <c:formatCode>_-* #,##0.0_-;\-* #,##0.0_-;_-* "-"_-;_-@_-</c:formatCode>
                <c:ptCount val="6"/>
                <c:pt idx="1">
                  <c:v>94341</c:v>
                </c:pt>
                <c:pt idx="2">
                  <c:v>97171.23000000001</c:v>
                </c:pt>
                <c:pt idx="3">
                  <c:v>100086.36690000001</c:v>
                </c:pt>
                <c:pt idx="4">
                  <c:v>103088.957907</c:v>
                </c:pt>
              </c:numCache>
            </c:numRef>
          </c:val>
          <c:extLst xmlns:c16r2="http://schemas.microsoft.com/office/drawing/2015/06/chart">
            <c:ext xmlns:c16="http://schemas.microsoft.com/office/drawing/2014/chart" uri="{C3380CC4-5D6E-409C-BE32-E72D297353CC}">
              <c16:uniqueId val="{00000000-1D7A-4084-83C8-5BE01C5DCF4A}"/>
            </c:ext>
          </c:extLst>
        </c:ser>
        <c:ser>
          <c:idx val="1"/>
          <c:order val="1"/>
          <c:tx>
            <c:strRef>
              <c:f>'3.1 V.F. Gráfica'!$C$9</c:f>
              <c:strCache>
                <c:ptCount val="1"/>
                <c:pt idx="0">
                  <c:v>V.F. Autorizadas</c:v>
                </c:pt>
              </c:strCache>
            </c:strRef>
          </c:tx>
          <c:spPr>
            <a:solidFill>
              <a:srgbClr val="C00000"/>
            </a:solidFill>
            <a:ln>
              <a:noFill/>
            </a:ln>
            <a:effectLst/>
            <a:scene3d>
              <a:camera prst="orthographicFront"/>
              <a:lightRig rig="threePt" dir="t"/>
            </a:scene3d>
            <a:sp3d>
              <a:bevelT/>
            </a:sp3d>
          </c:spPr>
          <c:invertIfNegative val="0"/>
          <c:cat>
            <c:numRef>
              <c:f>'3.1 V.F. Gráfica'!$A$10:$A$15</c:f>
              <c:numCache>
                <c:formatCode>General</c:formatCode>
                <c:ptCount val="6"/>
                <c:pt idx="0">
                  <c:v>2020</c:v>
                </c:pt>
                <c:pt idx="1">
                  <c:v>2021</c:v>
                </c:pt>
                <c:pt idx="2">
                  <c:v>2022</c:v>
                </c:pt>
                <c:pt idx="3">
                  <c:v>2023</c:v>
                </c:pt>
                <c:pt idx="4">
                  <c:v>2024</c:v>
                </c:pt>
                <c:pt idx="5">
                  <c:v>2025</c:v>
                </c:pt>
              </c:numCache>
            </c:numRef>
          </c:cat>
          <c:val>
            <c:numRef>
              <c:f>'3.1 V.F. Gráfica'!$C$10:$C$15</c:f>
              <c:numCache>
                <c:formatCode>_-* #,##0.0_-;\-* #,##0.0_-;_-* "-"_-;_-@_-</c:formatCode>
                <c:ptCount val="6"/>
                <c:pt idx="1">
                  <c:v>1176.4000000000001</c:v>
                </c:pt>
                <c:pt idx="2">
                  <c:v>611.70000000000005</c:v>
                </c:pt>
              </c:numCache>
            </c:numRef>
          </c:val>
          <c:extLst xmlns:c16r2="http://schemas.microsoft.com/office/drawing/2015/06/chart">
            <c:ext xmlns:c16="http://schemas.microsoft.com/office/drawing/2014/chart" uri="{C3380CC4-5D6E-409C-BE32-E72D297353CC}">
              <c16:uniqueId val="{00000001-1D7A-4084-83C8-5BE01C5DCF4A}"/>
            </c:ext>
          </c:extLst>
        </c:ser>
        <c:dLbls>
          <c:showLegendKey val="0"/>
          <c:showVal val="0"/>
          <c:showCatName val="0"/>
          <c:showSerName val="0"/>
          <c:showPercent val="0"/>
          <c:showBubbleSize val="0"/>
        </c:dLbls>
        <c:gapWidth val="219"/>
        <c:overlap val="-27"/>
        <c:axId val="470041696"/>
        <c:axId val="470042088"/>
      </c:barChart>
      <c:catAx>
        <c:axId val="47004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es-CO"/>
          </a:p>
        </c:txPr>
        <c:crossAx val="470042088"/>
        <c:crosses val="autoZero"/>
        <c:auto val="1"/>
        <c:lblAlgn val="ctr"/>
        <c:lblOffset val="100"/>
        <c:noMultiLvlLbl val="0"/>
      </c:catAx>
      <c:valAx>
        <c:axId val="470042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rgbClr val="000000"/>
                    </a:solidFill>
                    <a:latin typeface="+mn-lt"/>
                    <a:ea typeface="+mn-ea"/>
                    <a:cs typeface="+mn-cs"/>
                  </a:defRPr>
                </a:pPr>
                <a:r>
                  <a:rPr lang="en-US"/>
                  <a:t>Millones de Pesos</a:t>
                </a:r>
              </a:p>
            </c:rich>
          </c:tx>
          <c:layout>
            <c:manualLayout>
              <c:xMode val="edge"/>
              <c:yMode val="edge"/>
              <c:x val="8.5722984987887343E-2"/>
              <c:y val="0.2833553196681591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es-CO"/>
          </a:p>
        </c:txPr>
        <c:crossAx val="470041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400" b="0" i="0" u="none" strike="noStrike" kern="1200" baseline="0">
                <a:solidFill>
                  <a:srgbClr val="000000"/>
                </a:solidFill>
                <a:latin typeface="+mn-lt"/>
                <a:ea typeface="+mn-ea"/>
                <a:cs typeface="+mn-cs"/>
              </a:defRPr>
            </a:pPr>
            <a:endParaRPr lang="es-CO"/>
          </a:p>
        </c:txPr>
      </c:dTable>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solidFill>
            <a:srgbClr val="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714375</xdr:colOff>
      <xdr:row>6</xdr:row>
      <xdr:rowOff>-1</xdr:rowOff>
    </xdr:from>
    <xdr:to>
      <xdr:col>15</xdr:col>
      <xdr:colOff>726281</xdr:colOff>
      <xdr:row>30</xdr:row>
      <xdr:rowOff>123825</xdr:rowOff>
    </xdr:to>
    <xdr:graphicFrame macro="">
      <xdr:nvGraphicFramePr>
        <xdr:cNvPr id="2" name="Gráfico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693965</xdr:colOff>
      <xdr:row>20</xdr:row>
      <xdr:rowOff>166007</xdr:rowOff>
    </xdr:from>
    <xdr:to>
      <xdr:col>9</xdr:col>
      <xdr:colOff>231322</xdr:colOff>
      <xdr:row>47</xdr:row>
      <xdr:rowOff>40820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757918</xdr:colOff>
      <xdr:row>1</xdr:row>
      <xdr:rowOff>74839</xdr:rowOff>
    </xdr:from>
    <xdr:to>
      <xdr:col>15</xdr:col>
      <xdr:colOff>291193</xdr:colOff>
      <xdr:row>26</xdr:row>
      <xdr:rowOff>75519</xdr:rowOff>
    </xdr:to>
    <xdr:graphicFrame macro="">
      <xdr:nvGraphicFramePr>
        <xdr:cNvPr id="2" name="Gráfico 1">
          <a:extLst>
            <a:ext uri="{FF2B5EF4-FFF2-40B4-BE49-F238E27FC236}">
              <a16:creationId xmlns=""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304800</xdr:colOff>
      <xdr:row>4</xdr:row>
      <xdr:rowOff>304800</xdr:rowOff>
    </xdr:to>
    <xdr:sp macro="" textlink="">
      <xdr:nvSpPr>
        <xdr:cNvPr id="2" name="AutoShape 1">
          <a:extLst>
            <a:ext uri="{FF2B5EF4-FFF2-40B4-BE49-F238E27FC236}">
              <a16:creationId xmlns="" xmlns:a16="http://schemas.microsoft.com/office/drawing/2014/main" id="{295C2C78-62C8-49C5-8D2C-28D36E0EFE91}"/>
            </a:ext>
          </a:extLst>
        </xdr:cNvPr>
        <xdr:cNvSpPr>
          <a:spLocks noChangeAspect="1" noChangeArrowheads="1"/>
        </xdr:cNvSpPr>
      </xdr:nvSpPr>
      <xdr:spPr bwMode="auto">
        <a:xfrm>
          <a:off x="20497800" y="128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26</xdr:row>
      <xdr:rowOff>0</xdr:rowOff>
    </xdr:from>
    <xdr:to>
      <xdr:col>16</xdr:col>
      <xdr:colOff>304800</xdr:colOff>
      <xdr:row>27</xdr:row>
      <xdr:rowOff>127907</xdr:rowOff>
    </xdr:to>
    <xdr:sp macro="" textlink="">
      <xdr:nvSpPr>
        <xdr:cNvPr id="2" name="AutoShape 1">
          <a:extLst>
            <a:ext uri="{FF2B5EF4-FFF2-40B4-BE49-F238E27FC236}">
              <a16:creationId xmlns="" xmlns:a16="http://schemas.microsoft.com/office/drawing/2014/main" id="{A1FDD36F-44B8-4802-ACB9-8EBB41FC7AE1}"/>
            </a:ext>
          </a:extLst>
        </xdr:cNvPr>
        <xdr:cNvSpPr>
          <a:spLocks noChangeAspect="1" noChangeArrowheads="1"/>
        </xdr:cNvSpPr>
      </xdr:nvSpPr>
      <xdr:spPr bwMode="auto">
        <a:xfrm>
          <a:off x="20497800" y="128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4</xdr:row>
      <xdr:rowOff>0</xdr:rowOff>
    </xdr:from>
    <xdr:to>
      <xdr:col>17</xdr:col>
      <xdr:colOff>304800</xdr:colOff>
      <xdr:row>4</xdr:row>
      <xdr:rowOff>304800</xdr:rowOff>
    </xdr:to>
    <xdr:sp macro="" textlink="">
      <xdr:nvSpPr>
        <xdr:cNvPr id="2" name="AutoShape 1">
          <a:extLst>
            <a:ext uri="{FF2B5EF4-FFF2-40B4-BE49-F238E27FC236}">
              <a16:creationId xmlns="" xmlns:a16="http://schemas.microsoft.com/office/drawing/2014/main" id="{77142306-3EF6-442C-9207-9B06283AFA1B}"/>
            </a:ext>
          </a:extLst>
        </xdr:cNvPr>
        <xdr:cNvSpPr>
          <a:spLocks noChangeAspect="1" noChangeArrowheads="1"/>
        </xdr:cNvSpPr>
      </xdr:nvSpPr>
      <xdr:spPr bwMode="auto">
        <a:xfrm>
          <a:off x="23660100" y="1263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0</xdr:colOff>
      <xdr:row>26</xdr:row>
      <xdr:rowOff>0</xdr:rowOff>
    </xdr:from>
    <xdr:to>
      <xdr:col>19</xdr:col>
      <xdr:colOff>304800</xdr:colOff>
      <xdr:row>27</xdr:row>
      <xdr:rowOff>127907</xdr:rowOff>
    </xdr:to>
    <xdr:sp macro="" textlink="">
      <xdr:nvSpPr>
        <xdr:cNvPr id="2" name="AutoShape 1">
          <a:extLst>
            <a:ext uri="{FF2B5EF4-FFF2-40B4-BE49-F238E27FC236}">
              <a16:creationId xmlns="" xmlns:a16="http://schemas.microsoft.com/office/drawing/2014/main" id="{350960C9-0A5B-428F-B8EF-7CE3DE6EA9BB}"/>
            </a:ext>
          </a:extLst>
        </xdr:cNvPr>
        <xdr:cNvSpPr>
          <a:spLocks noChangeAspect="1" noChangeArrowheads="1"/>
        </xdr:cNvSpPr>
      </xdr:nvSpPr>
      <xdr:spPr bwMode="auto">
        <a:xfrm>
          <a:off x="22221825" y="1263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Hoja1"/>
      <sheetName val="2019 actualizado"/>
      <sheetName val="2020 actualizado"/>
      <sheetName val="Hoja3"/>
      <sheetName val="Hoja2"/>
      <sheetName val="2019 RESUMEN"/>
      <sheetName val="2020  RESUMEN"/>
      <sheetName val="2019 detalle"/>
      <sheetName val="2020 detalle"/>
      <sheetName val="Convenios"/>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Convenios</v>
          </cell>
        </row>
        <row r="3">
          <cell r="A3" t="str">
            <v>Vivienda</v>
          </cell>
        </row>
        <row r="4">
          <cell r="A4" t="str">
            <v>Eventos</v>
          </cell>
        </row>
        <row r="5">
          <cell r="A5" t="str">
            <v>Gestión</v>
          </cell>
        </row>
        <row r="6">
          <cell r="A6" t="str">
            <v>Legalización Tierras</v>
          </cell>
        </row>
        <row r="7">
          <cell r="A7" t="str">
            <v>Documentos_Norma_Manual</v>
          </cell>
        </row>
        <row r="8">
          <cell r="A8" t="str">
            <v>Proyectos</v>
          </cell>
        </row>
        <row r="9">
          <cell r="A9" t="str">
            <v>Sedes físicas</v>
          </cell>
        </row>
        <row r="10">
          <cell r="A10" t="str">
            <v>POR DEFINIR EN EL SECTOR</v>
          </cell>
        </row>
        <row r="11">
          <cell r="A11" t="str">
            <v>Dotación Centro TIC</v>
          </cell>
        </row>
        <row r="12">
          <cell r="A12" t="str">
            <v>Normalización Emisoras</v>
          </cell>
        </row>
        <row r="13">
          <cell r="A13" t="str">
            <v>Contratación equipo</v>
          </cell>
        </row>
        <row r="14">
          <cell r="A14" t="str">
            <v>Fondo FIE</v>
          </cell>
        </row>
        <row r="15">
          <cell r="A15" t="str">
            <v>Sujetos de reparación colectiva</v>
          </cell>
        </row>
        <row r="16">
          <cell r="A16" t="str">
            <v>Gestión Recursos de Saneamiento entes territoriales</v>
          </cell>
        </row>
        <row r="17">
          <cell r="A17" t="str">
            <v>Reestructuración de pasivos</v>
          </cell>
        </row>
      </sheetData>
    </sheetDataSet>
  </externalBook>
</externalLink>
</file>

<file path=xl/persons/person.xml><?xml version="1.0" encoding="utf-8"?>
<personList xmlns="http://schemas.microsoft.com/office/spreadsheetml/2018/threadedcomments" xmlns:x="http://schemas.openxmlformats.org/spreadsheetml/2006/main">
  <person displayName="Lidia Yazmin Gonzalez Rojas" id="{6F96B53A-9350-4424-81C1-5AD0A5B4E5EC}" userId="S::lygonzalez@dnp.gov.co::944a77d7-51c0-488f-94fa-cb2225a7d745"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ile:///\\cleaned"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file:///\\cleaned"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file:///\\cleaned"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file:///\\cleaned"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ria Juliana Castañeda Casas" refreshedDate="43957.394778819442" createdVersion="6" refreshedVersion="6" minRefreshableVersion="3" recordCount="319">
  <cacheSource type="worksheet">
    <worksheetSource ref="A2:D321" sheet="MPC" r:id="rId2"/>
  </cacheSource>
  <cacheFields count="5">
    <cacheField name="Código_Compromiso" numFmtId="0">
      <sharedItems count="232">
        <s v="A1"/>
        <s v="A10"/>
        <s v="A11"/>
        <s v="A12"/>
        <s v="A13"/>
        <s v="A14"/>
        <s v="A16"/>
        <s v="A17"/>
        <s v="A18"/>
        <s v="A19"/>
        <s v="A2"/>
        <s v="A20"/>
        <s v="A21"/>
        <s v="A23"/>
        <s v="A25"/>
        <s v="A28"/>
        <s v="A29"/>
        <s v="A30"/>
        <s v="A31"/>
        <s v="A32"/>
        <s v="A33"/>
        <s v="A34"/>
        <s v="A35"/>
        <s v="A4"/>
        <s v="A7"/>
        <s v="A9"/>
        <s v="B1"/>
        <s v="B3"/>
        <s v="B4"/>
        <s v="B5"/>
        <s v="B6"/>
        <s v="B7"/>
        <s v="B8"/>
        <s v="C1"/>
        <s v="C2"/>
        <s v="C3"/>
        <s v="C4"/>
        <s v="C5"/>
        <s v="C7"/>
        <s v="C8"/>
        <s v="C9"/>
        <s v="D1"/>
        <s v="D10"/>
        <s v="D11"/>
        <s v="D2"/>
        <s v="D3"/>
        <s v="D5"/>
        <s v="D6"/>
        <s v="D7"/>
        <s v="D8"/>
        <s v="E10"/>
        <s v="E100"/>
        <s v="E101"/>
        <s v="E102"/>
        <s v="E107"/>
        <s v="E11"/>
        <s v="E15"/>
        <s v="E18"/>
        <s v="E19"/>
        <s v="E2"/>
        <s v="E22"/>
        <s v="E25"/>
        <s v="E3"/>
        <s v="E31"/>
        <s v="E36"/>
        <s v="E37"/>
        <s v="E39"/>
        <s v="E4"/>
        <s v="E41"/>
        <s v="E42"/>
        <s v="E43"/>
        <s v="E44"/>
        <s v="E45"/>
        <s v="E47"/>
        <s v="E5"/>
        <s v="E50"/>
        <s v="E51"/>
        <s v="E54"/>
        <s v="E56"/>
        <s v="E59"/>
        <s v="E60"/>
        <s v="E61"/>
        <s v="E62"/>
        <s v="E63"/>
        <s v="E67"/>
        <s v="E7"/>
        <s v="E70"/>
        <s v="E71"/>
        <s v="E76"/>
        <s v="E78"/>
        <s v="E79"/>
        <s v="E82"/>
        <s v="E85"/>
        <s v="E86"/>
        <s v="E9"/>
        <s v="E90"/>
        <s v="E91"/>
        <s v="E98"/>
        <s v="E99"/>
        <s v="F01"/>
        <s v="F02"/>
        <s v="F03"/>
        <s v="F05"/>
        <s v="F06"/>
        <s v="F08"/>
        <s v="F09"/>
        <s v="F10"/>
        <s v="F11"/>
        <s v="F12"/>
        <s v="F13"/>
        <s v="F14"/>
        <s v="F15"/>
        <s v="F16"/>
        <s v="F17"/>
        <s v="F18"/>
        <s v="F19"/>
        <s v="F20"/>
        <s v="F21"/>
        <s v="F22"/>
        <s v="F23"/>
        <s v="F24"/>
        <s v="F25"/>
        <s v="F26"/>
        <s v="F28"/>
        <s v="F29"/>
        <s v="F31"/>
        <s v="F32"/>
        <s v="F33"/>
        <s v="F35"/>
        <s v="F36"/>
        <s v="F37"/>
        <s v="F40"/>
        <s v="F41"/>
        <s v="F42"/>
        <s v="F44"/>
        <s v="F45"/>
        <s v="F46"/>
        <s v="F47"/>
        <s v="F49"/>
        <s v="F52"/>
        <s v="F53"/>
        <s v="F54"/>
        <s v="G1"/>
        <s v="G10"/>
        <s v="G11"/>
        <s v="G12"/>
        <s v="G13"/>
        <s v="G14"/>
        <s v="G16"/>
        <s v="G18"/>
        <s v="G19"/>
        <s v="G2"/>
        <s v="G21"/>
        <s v="G23"/>
        <s v="G24"/>
        <s v="G25"/>
        <s v="G27"/>
        <s v="G28"/>
        <s v="G29"/>
        <s v="G3"/>
        <s v="G31"/>
        <s v="G32"/>
        <s v="G33"/>
        <s v="G34"/>
        <s v="G36"/>
        <s v="G37"/>
        <s v="G38"/>
        <s v="G39"/>
        <s v="G4"/>
        <s v="G40"/>
        <s v="G41"/>
        <s v="G42"/>
        <s v="G45"/>
        <s v="G48"/>
        <s v="G49"/>
        <s v="G5"/>
        <s v="G50"/>
        <s v="G52"/>
        <s v="G53"/>
        <s v="G58"/>
        <s v="G59"/>
        <s v="G6"/>
        <s v="G7"/>
        <s v="G8"/>
        <s v="G9"/>
        <s v="H1"/>
        <s v="H10"/>
        <s v="H11"/>
        <s v="H12"/>
        <s v="H13"/>
        <s v="H14"/>
        <s v="H15"/>
        <s v="H16"/>
        <s v="H17"/>
        <s v="H18"/>
        <s v="H2"/>
        <s v="H22"/>
        <s v="H24"/>
        <s v="H25"/>
        <s v="H27"/>
        <s v="H29"/>
        <s v="H30"/>
        <s v="H31"/>
        <s v="H33"/>
        <s v="H34"/>
        <s v="H36"/>
        <s v="H37"/>
        <s v="H39"/>
        <s v="H4"/>
        <s v="H40"/>
        <s v="H42"/>
        <s v="H43"/>
        <s v="H48"/>
        <s v="H50"/>
        <s v="H6"/>
        <s v="H7"/>
        <s v="H8"/>
        <s v="H9"/>
        <s v="I1"/>
        <s v="I10"/>
        <s v="I11"/>
        <s v="I12"/>
        <s v="I13"/>
        <s v="I14"/>
        <s v="I15"/>
        <s v="I16"/>
        <s v="I18"/>
        <s v="I2"/>
        <s v="I20"/>
        <s v="I21"/>
        <s v="I3"/>
        <s v="I5"/>
      </sharedItems>
    </cacheField>
    <cacheField name="Compromiso" numFmtId="0">
      <sharedItems count="233" longText="1">
        <s v="Garantizar técnica y financieramente espacios de intercambio de saberes culturales entre mujeres, mayoras, sabedoras y jóvenes de los pueblos indígenas a nivel local, nacional que permita el fortalecimiento del Gobierno propio y el empoderamiento de la mujer. Lo anterior, a partir de metodologías y pedagogías concertadas con las mujeres indígenas"/>
        <s v="Recogido en la propuesta A23 y A24"/>
        <s v="Diseñar e implementar de manera concertada con la CNMI, campañas orientadas a prevenir y reducir la violencia sexual y demás formas de violencia, con alcance local y nacional."/>
        <s v="Incorporar el enfoque diferencial indígena en la &quot;Guía metodológica para el abordaje intersectorial de las violencias de género&quot;, en coordinación con la CNMI._x000a__x000a_Construir e implementar con la participación de las mujeres y autoridades tradicionales el componente de la ruta de atención a víctimas de violencia sexual e intrafamiliar y mutilación genital femenina específico y diferencial para pueblos indígenas conforme a la normatividad vigente en violencias de género y la jurisdicción especial indígena."/>
        <s v="Garantizar el fortalecimiento  de los observatorios indígenas que brinden información sobre violencias que afectan a las Mujeres Indígenas, basadas en género dentro de las comunidades, mediante apoyo técnico y operativo, en concertación con la CNMI._x000a__x000a_Incluir variables e indicadores que den cuenta de las violencias basadas en género que afectan a las mujeres indígenas en el  Sistema Integrado sobre Violencia de Genero –SIVIGE- de manera  concertada con la CNMI."/>
        <s v="Realizar de manera concertada con la CNMI una caracterización sobre las vulneraciones de los derechos de la mujer, juventud y niñez indígena, la cual tendrá en cuenta las fuentes secundarias que sean pertinentes."/>
        <s v="El Ministerio del Interior en coordinación con el Departamento Nacional de Población –DNP-, actualizará la Política Pública de discapacidad adoptada mediante el CONPES 166 de 2013 que incluye el enfoque  de derechos y diferencial, en el marco de las competencias y compromisos sectoriales. Para ello se concertará con la MPC en el marco de los ejes de la política pública."/>
        <s v="Presidencia de la República en conjunto con las entidades que hacen parte del sistema nacional de discapacidad concertará  la ruta metodológica para el diagnóstico  de la población indígena con discapacidad con la MPC."/>
        <s v="Garantizar la ampliación de cobertura para los adultos mayores indígenas en el marco del programa Colombia Mayor construyendo una estrategia para facilitar su acceso de conformidad con sus realidades territoriales y geográficas. Las ampliaciones de cobertura de la población indígena se difundirán también a través  de la CNMI, la MPC y sus organizaciones."/>
        <s v="Ministerio del Interior en coordinación  con los actores nacionales y territoriales del Sistema Nacional de Discapacidad  y en concertación con la MPC  formulará programas de atención integral para la población indígena con discapacidad, en el marco de las competencias y compromisos sectoriales."/>
        <s v="El Ministerio de Cultura diseñará e implementará de manera concertada la política pública de protección de los espacios, lugares o sitios sagrados de alto valor cultural y ambiental de los pueblos indígenas con la participación de pueblos y organizaciones indígenas de la Mesa Permanente de Concertación indígena, la comisión nacional de territorios indígenas y la comisión nacional de mujeres indígenas."/>
        <s v="Implementar acciones concretas coordinadas con la CNMI dirigidas a la participación de las mujeres indígenas en el marco del año internacional de las lenguas nativas."/>
        <s v="El ICBF garantizará la concertación con la CNMI de las acciones de política pública dirigidas a la primera infancia, infancia y adolescencia de los pueblos indígenas."/>
        <s v="Concertar con la MPC con base en la normatividad vigente y el enfoque de derechos un capítulo indígena en el Plan Nacional de Seguridad Alimentaria y Nutricional"/>
        <s v="Concertar en el marco de la MPC las acciones concretas para pueblos indígenas en la implementación de la línea de política para la prevención del reclutamiento, uso, utilización y violencia sexual de niños, niñas y adolescentes, acorde a la diversidad cultural de los pueblos indígenas."/>
        <s v="Concertar y desarrollar acciones culturalmente pertinentes en coordinación con la comisión nacional de mujeres indígenas (CNMI) y la subcomisión de salud de la MPC, para la promoción de derechos sexuales y reproductivos de la población indígena. Como parte de la construcción integral del SISPI se le dará prioridad a la partería tradicional indígena"/>
        <s v="Fortalecimiento de redes familiares y comunitarias para la prevención de violencias sexual, intrafamiliar, matrimonio infantil y uniones tempranas, en el marco del Plan de Cuidado para la Vida Colectiva de los Pueblos Indígenas, en coordinación con la CNMI"/>
        <s v="Construcción con la CNMI de la propuesta de atención a víctimas de violencia sexual e intrafamiliar desde el componente de cuidado de la salud propia e intercultural de SISPI  en coordinación con las mujeres indígenas y sus organizaciones."/>
        <s v="Garantizar la construcción e implementación de una Ruta de Atención integral para población indígena con orientación sexual diversa,  en concertación con la MPC y la  CNMI."/>
        <s v="Construcción concertada con la CNMI del Capítulo Indígena de la Política  Nacional de Infancia y adolescencia, en el marco de la cual se trabajaran las líneas de política Pública de:  Trabajo infantil y Protección al adolescente trabajador y la línea de la Política Pública para  Prevención y Erradicación de la explotación sexual comercial de Niñas, Niños y Adolescentes_x000a__x000a_Construcción concertada con la CNMI del Capítulo Indígena de la Política Pública Nacional de Apoyo y Fortalecimiento a las Familias 2011-2024, es responsabilidad del Ministerio de Salud  o quien haga sus veces, como rector de la Política."/>
        <s v="Protocolización e implementación del Programa de Protección de los Derechos de las Mujeres Indígenas desplazadas o en riesgo y garantizar los recursos técnicos y financieros para la implementación del Auto 092 / 2008, de conformidad con las competencias funcionales y misionales de cada entidad de orden nacional y territorial"/>
        <s v="Colombia Joven garantizará la inclusión en la política pública de juventud un capítulo indígena acordado, con el apoyo del Ministerio del Interior para la formulación del capítulo se establecerá una hoja de ruta concertada con la MPC que involucre todos los aspectos necesarios para su implementación operativa."/>
        <s v="Concertar con las organizaciones indígenas de la MPC, medidas y herramientas que fortalezcan la incidencia de las mujeres indígenas en el diseño, implementación y evaluación de las estrategias y programas de conservación, mitigación y adaptación del cambio climático para pueblos indígenas y mujeres, en atención a los instrumentos internacionales que marcan los compromisos ratificados por los Estados y que reconocen la importancia de la participación efectiva de los hombres y mujeres en razón a las diferencias de sus roles y aportes para el éxito de las medidas de conservación de la biodiversidad"/>
        <s v="Diseñar e implementar  en  concertación con la Comisión Nacional de Mujeres Indígenas –CNMI-, un programa para mujeres y jóvenes en formación política, derechos de las  mujeres y juventud; el cual será coordinado por el Min Interior y la Escuela Superior de Administración Pública –ESAP-, en articulación con la Consejería Presidencias para la Equidad de dela Mujer –CPEM-, Colombia Joven y el ICBF."/>
        <s v="Concertar en el marco de la MPC, el acto administrativo que formaliza la Comisión Nacional de Mujeres Indígenas, de conformidad al artículo 13 del decreto 1397 de 1996.  Dicho acto administrativo, contendrá el objeto, funciones, composición y  funcionamiento, y estará bajo la responsabilidad del Ministerio del Interior"/>
        <s v="En la implementación del Pacto por la Construcción de Paz, se tendrá en cuenta las metas e indicadores establecidos para las mujeres indígenas en el Plan Marco de Implementación –PMI- del Acuerdo Final de Paz."/>
        <s v="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
        <s v="Continuar la  implementación  de diagnósticos, estructuración y financiación de los proyectos  de energización, requeridos por las comunidades indígenas del Pacifico, en el marco de la disponibilidad presupuestal de los recursos del Fondo  Todos Somos Pazcifico. "/>
        <s v="Garantizara el cumplimiento de los acuerdos suscritos con los Pueblos Indígenas del Cauca en el marco del Decreto 1811 de 2017."/>
        <s v="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
        <s v="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
        <s v="El Ministerio del Interior continuara garantizando de acuerdo al bloque constitucional y a  la jurisprudencia y en cumplimiento a las órdenes judiciales, el Derecho a la Consulta Previa de los Pueblos y autoridades indígenas. "/>
        <s v="Se garantizara el cumplimiento de los acuerdos, en el marco del Decreto 2194 de 2013 y se presentará la solicitud de ampliación y continuidad del CONPES 3811  de 2014 ante la instancia competente."/>
        <s v="El Ministerio de Minas y Energía adelantará las actividades para que los territorios indígenas cuenten con energía eléctrica a partir de diferentes fuentes de  generación, incluyendo de manera prioritaria, fuentes no convencionales de energía limpia y soluciones individuales y comunitarias, cuyos proyectos serán concertados con las autoridades indígenas de cada territorio."/>
        <s v="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
        <s v="Concertar con los pueblos indígenas en el marco de la MPC, el diseño e implementación de estrategias  productivas y empresariales  dirigidas al fortalecimiento  de capacidades entorno a la  financiación, producción, trasformación y  comercialización de las economías propias, de acuerdo a las competencias institucionales de todas las entidades de gobierno que tienen concurrencia en la materia."/>
        <s v="Concertar con la MPC, con base en la normatividad vigente y el enfoque de derechos, un capitulo indígena en el Plan Nacional de Seguridad Alimentaria y Nutricional. "/>
        <s v="Garantizar acciones en los Planes de Vida, como instrumento autónomo de planeación y salvaguarda, de acuerdo a la normatividad aplicable, en materia de protección de los sistemas  de conocimiento ancestral para el uso y conservación de los suelos y la biodiversidad."/>
        <s v="Incluir en la agenda bilateral con los países fronterizos la negociación de tratados en materia de doble o múltiple nacionalidad para Pueblos Indígenas, y liderar su negociación, suscripción, aprobación y perfeccionamiento contando con el acompañamiento y  coordinación del Ministerio del Interior."/>
        <s v="La Misión de Descentralización tendrá una línea específica de asuntos indígenas con el fin de establecer en ella, los asuntos relativos al ordenamiento, la planeación y la institucionalidad de los territorios indígenas. Para ello, se establecerá una mesa de trabajo con la participación de un representante de cada una de las organizaciones indígena que conforman la MPC y sus organizaciones invitadas permanentes, la cual construirá los insumos requeridos para el propósito de la misión y designará a un delegado que los representara en calidad de miembros de la misión de descentralización."/>
        <s v="Se genera los siguientes dos acuerdos:_x000a_1. Concertar en el marco de la MPC,  un mecanismo de seguimiento a la ejecución de  la Hoja de Ruta de las subregiones  PDET  en los territorios y zonas con presencia de pueblos indígenas._x000a__x000a_2. Definir  los lineamientos para operativizar el artículo 13 del decreto 893 de 2017, relacionado con la participación de los pueblos indígenas, en la ejecución de los proyectos. Los Pueblos Indígenas podrán entregar insumos a la ART para la realización de dichos lineamientos."/>
        <s v="Concertar  el instrumento normativo pertinente para crear y regular la categoría de área de conservación indígena y su integración al Sistema Nacional de Áreas Protegidas –SINAP-._x000a__x000a_Una vez se cree la  categoría,  se priorizará su aplicación a la Sierra Nevada de Santa Marta."/>
        <s v="1. En los presupuestos de las entidades correspondientes del orden Nacional y en coordinación con  departamentos y municipios, se establecerán anualmente las asignaciones presupuestales para el cumplimiento efectivo de las órdenes judiciales, Sentencia T302 de 2017  y para el documento CONPES 3944 de 2018, el cual deberá tener cobertura para todas las comunidades indígenas del departamento de la Guajira,  acatando los mecanismos de participación establecidos en las órdenes judiciales que protege la integridad del Pueblo Wayuu."/>
        <s v="Implementar de manera progresiva el componente estratégico para la &quot;Consolidación y recuperación del territorio ancestral y el fortalecimiento de la autonomía, el Gobierno Propio, cultura y comunicación de los pueblos indígenas&quot; del PATR y del PDET Sierra Nevada- Perijá, de acuerdo a la Hoja de Ruta establecida en el PND 2018- 2022."/>
        <s v="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
        <s v="Implementar el Decreto 1500 del 2018, con énfasis especial en el artículo 10, relacionado con la Mesa de Seguimiento y Coordinación para la protección del territorio tradicional y ancestral de los cuatro pueblos de la Sierra Nevada de Santa Marta._x000a__x000a_Nota para el acta:  Las autoridades de los Pueblos Arhuaco, Kogui, Wiwa, Kankaumo convocarán, con el concurso del Ministerio Interior, a las autoridades indígenas de otros pueblos que estén dentro del ámbito territorial definido en el Decreto 1500 a una asamblea para definir criterios de participación."/>
        <s v="El Gobierno Nacional reconoce el Consejo Territorial de Cabildos como la instancia para la interlocución de las instituciones del Gobierno Nacional y Territorial con los Pueblos Indígenas de la Sierra Nevada de la Santa Marta "/>
        <s v="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
        <s v="1. Prorrogar en concertación con las autoridades indígenas en el marco de la hoja de ruta, el  plazo para las medidas dispuestas  en la Resolución No. 0504 de 2018 &quot;Por la cual se declara y delimita una zona de protección de desarrollo de los recursos naturales renovables y del medio ambiente en inmediaciones del Parque Natural Sierra Nevada de Santa Marta&quot;, sujeto a la concertación con las autoridades indígenas._x000a_2. En el marco de la hoja de ruta y las instancias definidas,  se revisará y  evaluará la pertinencia de ampliación de la figura de protección."/>
        <s v="Min Ambiente y Min Vivienda, promoverán  que las diferentes fuentes de financiación ambientales y sectoriales, entre otras,  se articulen para la estructuración y constitución del Fondo del Agua,  para garantizar la conservación y la protección de las cuencas en el territorio indígena de la Sierra Nevada de Santa Marta  en coordinación y dialogo con las Autoridades indígenas,  de conformidad con los lineamientos de los instrumentos de planificación del recurso hídrico y de las autoridades ambientales. "/>
        <s v="El Ministerio del Interior gestionara con las entidades competentes las adecuaciones institucionales y garantizará el apoyo técnico y presupuestal para la implementación del Decreto 1232 de 2018, en el marco de sus competencias."/>
        <s v="Garantizar y disponer de recursos financieros para la implementación del modelo educativo Nukak como educación Itinerante."/>
        <s v="Garantizar la implementación del modelo educativo del pueblo Jiw."/>
        <s v="Los Ministerios de Agricultura y Vivienda, según sus competencias articularán las acciones pertinentes para garantizar la construcción de vivienda y suministro de agua potable a los pueblos Nukak y Jiw según sus usos y costumbres"/>
        <s v="Generar una estrategia entre COLDEPORTES y la Mesa Regional Amazónica que permita la elaboración de proyectos parala cooperación público-privada para el desarrollo del deporte, la recreación, la actividad física y prácticas ancestrales de la Amazonia colombiana. "/>
        <s v="El Ministerio del Interior dará cumplimiento en marco de lo que establece el Decreto 1232 de 2018."/>
        <s v="Recogido en la propuesta F18."/>
        <s v="Garantizar la actualización de análisis de la situación de salud de la población indígena con énfasis en los factores ambientales de acuerdo a la disponibilidad de las fuentes de información y teniendo en cuenta lo establecido en la circular 011 de 2018"/>
        <s v="Concertar y expedir las directrices y orientaciones para garantizar la incorporación de los componentes del Sistema Indígena de Salud Propia e Intercultural –SISPI- en los planes territoriales de salud, departamentales, distritales y municipales en el marco de la ley estatutaria en salud  1751 de 2015."/>
        <s v="El Ministerio de Interior gestionará con las entidades competentes las adecuaciones instituciones y garantizará el apoyo técnico y presupuestal para la implementación del Decreto 632 de 2018 en el marco de sus competencias."/>
        <s v="Garantizar la incorporación del capítulo amazónico en la expedición de la norma Sistema de Educación Indígena Propio –SEIP-, conforme a lo establecido en la MRA y a la ruta acordada en el acta de la sesión 37 de la CONTCEPI."/>
        <s v="Diseñar e implementar un programa de formación docente dirigido a los maestros y maestros indígenas de la amazonia colombiana en concertación con la OPIAC."/>
        <s v="Las organizaciones indígenas en el marco de la MPC en conjunto con el gobierno deben articular la propuesta del proyecto de Ley especial que reglamente lo relativo a la conformación de las Entidades Territoriales Indígenas. Una vez se consolide una propuesta normativa para ser presentada ante el congreso, el gobierno nacional se compromete a articular con el Decreto 1953 de 2014 y 632 de 2018."/>
        <s v="Diseñar e implementar concertadamente un programa de fortalecimiento a los pueblos indígenas amazónicos en capacidades técnicas, administrativas y financieras, contempladas en el despliegue del modelo integrado de planeación y gestión MIPG con enfoque diferencial para pueblos indígenas, liderado por función pública, coordinado por la Escuela Superior de Administración Pública –ESAP- y las organizaciones indígenas, así como Ministerio de Ambiente en el tema de gobernanza territorial y ambiental . "/>
        <s v="Colciencias gestionara con los gobernadores de los departamentos de la región de la Amazonia  la participación efectiva de un delegado de los pueblos indígenas en los CODECTI Concejo departamental de ciencia y tecnología e innovación, para proponer líneas de investigación pertinente para pueblos indígenas."/>
        <s v="Recogida en la propuesta H50."/>
        <s v="Realizar unas mesas de trabajo para la reglamentación de las bases generales de los juegos de la Amazonia-Orinoquia colombiana (Ley 1578/2012) donde se garantice la participación de los pueblos indígenas, sea un 70% y el 30% de la población general. "/>
        <s v="El Ministerio del Interior garantizará espacios de participación y concertación efectiva de los pueblos indígenas de la Amazonía, a través de la Mesa Regional Amazónica en coherencia con los principios de concurrencia, complementariedad y subsidiariedad."/>
        <s v="Generar una estrategia entre COLDEPORTES y la Mesa Regional Amazónica MRA que permita la elaboración de proyectos para la cooperación público-privada para el desarrollo del deporte, la recreación, la actividad física, las prácticas ancestrales de la Amazonía colombiana. "/>
        <s v="Recogida en la propuesta 633"/>
        <s v="Diseñar  concertadamente un programa de fortalecimiento de capacidades para promover las competencias de las autoridades indígenas en el manejo del territorio con el apoyo del MADS; con el objeto de consolidar la planificación ambiental y el relacionamiento entre los sistemas propios indígenas y  las entidades que integran el Sistema Nacional Ambiental. "/>
        <s v="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
        <s v="Conformar un equipo interinstitucional liderado por el MADS  y los pueblos indígenas para revisar el marco jurídico de la ley 2º de 1959 y presentar recomendaciones sobre este tema para la Amazonía."/>
        <s v="Establecer por parte del Ministerio de Transporte, de manera concertada con pueblos indígenas y en el marco del plan fluvial o su equivalente, las medidas de manejo y restricciones necesarias para la habilitación y rehabilitación  de la infraestructura fluvial de la amazonia colombiana. "/>
        <s v="El Ministerio del Interior en el marco del fortalecimiento de gobierno propio fortalecerá, las estructuras organizativas para revitalizar los planes de vida"/>
        <s v="El Min Minas y Energía, junto con otras entidades del Gobierno competentes en la materia se comprometen a analizar el tema de exploración ilícita al espacio de concertación de la Mesa Regional Amazónica (MRA)"/>
        <s v="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
        <s v="Recogida en la propuesta G6."/>
        <s v="La unidad nacional de gestión de riesgos y desastres coordinará con las entidades territoriales de los departamentos de la amazonia colombiana (Amazonas, Caquetá, Guainía, Vaupés, Putumayo y Guaviare) las acciones que garanticen la participación efectiva de los pueblos indígenas en la construcción de  protocolos y herramientas para el conocimiento, la reducción y el manejo de desastres (emergencias y desastres) con enfoque diferencial para los pueblos indígenas en el marco de los consejos departamentales y municipales de gestión de riesgo"/>
        <s v="Salvaguarda: La visión de emprendimiento y el modelo de desarrollo de la Amazonía que se plantea en el PND debe respetar y promover los proyectos productivos de los pueblos indígenas que están soportados en los sistemas de conocimiento indígena, el manejo territorial, el calendario ecológico y la garantía de la conservación de la biodiversidad, teniendo en cuenta la cosmovisión indígena sobre desarrollo (vida plena, bienestar)."/>
        <s v="Recogido en las propuestas  C3"/>
        <s v="Salvaguarda: Ninguna acción del Estado puede comprometer los derechos, la propiedad intelectual y material de los pueblos indígenas y la integridad de sus sistemas de conocimiento"/>
        <s v="El MADS realizará un trabajo conjunto con los PI  de la Amazonía colombiana en el marco de la MRA para analizar, estudiar y generar recomendaciones con base en el documento  sobre conocimientos tradicionales. "/>
        <s v="Establecer un diálogo entre la OPIAC y el Viceministerio de Turismo para concertar las estrategias , mecanismos y apalancamiento que generen proyectos de turismo indígena sostenible y culturalmente pertinentes de la Amazonía, así como para la construcción de políticas públicas de turismo en de los pueblos y organizaciones indígenas de la Amazonía colombiana._x000a__x000a_En el marco de este proceso se priorizará el acceso a la oferta institucional para las iniciativas de turismo de los pueblos indígenas amazónicos estableciendo una meta anual específica para la pluralidad de proyectos presentados en cada uno de los departamentos de la Amazonía, de acuerdo con la oferta, pertinencia técnica, viabilidad  y potencial turístico de los mismos. "/>
        <s v="Fortalecer las iniciativas locales de aprovechamiento forestal de los recursos naturales (uso de la biodiversidad) de manera sostenible por los pueblos indígenas en los territorios indígenas."/>
        <s v="El ministerio del interior garantizará asistencia técnica a las autoridades indígenas de la Amazonia, dirigidas a fortalecer sus capacidades y competencias administrativas para la gobernabilidad y gobernanza en sus territorios."/>
        <s v="Se construirá participativamente con los pueblos indígenas de la Amazonía en los espacios de concertación establecidos como MRA, Mesas Departamentales y otros, lo referente a los pueblos indígenas del pacto regional amazonio. Con base en lo anterior, se construirá un documento CONPES de Política Pública (para los pueblos indígenas de la Amazonía colombiana) en el marco del artículo 3º del Decreto 3012 de 2005. "/>
        <s v="La CPEM, con apoyo del Ministerio del Interior, brindará asistencia técnica a las entidades de gobierno nacional, territorial y organizaciones sociales  para la inclusión del enfoque de género en programas y proyectos teniendo en cuenta el enfoque diferencial étnico y las particularidades de la región."/>
        <s v="Adecuar los lineamientos de la asistencia técnica a los departamentos Amazónicos para garantizar la participación de la Juventud Indígenas  en el marco de la ley 1622 del 2013 y 1885 del 2018 de  manera coordinada con las organizaciones Indígenas."/>
        <s v="Colombia Joven priorizara, durante la primera etapa de la estrategia SACUDETE, a la región Amazónica. "/>
        <s v="Presidencia de la República en conjunto con las entidades que hacen parte del sistema nacional de discapacidad concertará la ruta metodológica para el diagnóstico de la población indígena con discapacidad con la MPC, de igual forma, en el marco  de la formulación de la política nacional de cuidado se incluirá la población de cuidadoras y cuidadores como parte de la población objeto el cual contemplará una línea específica de inclusión laboral, en este proceso, en lo relacionado con pueblos indígenas se coordinará a la CNMI."/>
        <s v="Se iniciará el proceso de socialización a través de la Aerocivil con la aerolínea Satena para presentar lo propuesto por las comunidades indígenas y así ellos evalúen la posibilidad de incluir mayor número de frecuencias en las rutas que operan. Esta misma propuesta se presentará a diferentes operadores para que estudien la posibilidad de prestar este servicio en la región de la Amazonía. En cuanto a la propuesta de minimizar impactos ambientales, estos deben desarrollarse por la autoridad ambiental correspondiente que permita regular las posibles afectaciones que se presentaren si hubiera un incremento de vuelos a estos departamentos. "/>
        <s v="Recogida en la Propuesta H14"/>
        <s v="Previa priorización y concertación por parte de las comunidades indígenas en el marco de la MRA, el ministerio de transporte impulsará que los gobiernos locales incluyan las vías terrestres y fluviales, trochas, puentes y caños asociados  a los resguardos o comunidades indígenas en las acciones de inventarios, diagnóstico y planes efectivos de mejoramiento que se realicen."/>
        <s v="Se construirá participativamente con los pueblos indígenas de la Amazonía en los espacios de concertación establecidos como Mesa Regional Amazónica –MRA-, Mesas Departamentales y otros, lo referente a los pueblos indígenas del pacto regional amazónico. Con base en lo anterior, se construirá un documento CONPES de Política Pública (para los pueblos indígenas de la Amazonía colombiana) en el marco del artículo 3º del Decreto 3012 de 2005. "/>
        <s v="El Ministerio de Minas y Energías priorizará los territorios indígenas de la Amazonia para el diseño de incentivos que promuevan la movilidad eléctrica en el país._x000a__x000a_Mientras se da la transición energética en materia de movilidad, se mantendrán los subsidios a los combustibles en los  departamentos que actualmente tienen de la región Amazonia (Amazonas, Guainía, Vaupés, Putumayo, Guaviare) "/>
        <s v="El Ministerio de Vivienda Ciudad y Territorio implementará una estrategia de asistencia técnica y articulación con entidades territoriales, autoridades ambientales y demás instituciones que realicen intervenciones para el acceso al agua y saneamiento básico en comunidades indígenas, en el marco de la cual se contemplarán componentes de participación y concertación permanente de las comunidades e implementación de soluciones adecuadas al contexto de los territorios, educación sanitaria y fortalecimiento comunitario._x000a__x000a_ Esta estrategia se implementará prioritariamente en el departamento de la Guajira y para los pueblos Nukak y Jiw. El Ministerio de Vivienda realizará asistencia técnica a los territorios indígena de la amazonia para la implementación del componente indígena en el marco de los planes departamentales de agua. "/>
        <s v="En el marco de sus competencias el ministerio de salud priorizará y coordinará con las autoridades del Sistema General de Seguridad Social en Salud –SGSSS- y las autoridades indígenas de los pueblos Nukak y Jiw, la atención prioritaria en salud a esta población, con el acompañamiento de la MRA en el marco del plan de salvaguardia"/>
        <s v="La Unidad de victimas ejercerá la coordinación de acciones articuladas de respuesta  de las entidades comprometidas en  los autos173/2012 y 565/2016 para el cumplimiento de las órdenes dadas por la corte las cuales se verán reflejadas en informes semestrales. "/>
        <s v="Expedir la norma que regula el Sistema de Educación Indígena Propio –SEIP-, conforme a la ruta acordada en el acta de la sesión 37 de la Comisión Nacional de Trabajo y Concertación dela Educación para Pueblos Indígena  -CONTCEPI- realizada del 19 al 23 de Noviembre del 2018"/>
        <s v="Garantizar financieramente el diagnóstico, construcción, revitalización e implementación progresiva de los proyectos educativos comunitarios –PEC-, o el nombre que cada pueblo le dé acorde con su horizonte cultural, en los territorios indígenas y en contexto de ciudad."/>
        <s v="Diseño concertado de estrategias para el fortalecimiento de los idiomas indígenas en las entidades educativas indígenas, a partir de los proyectos educativos comunitarios –PEC- o el nombre que cada pueblo le dé acorde con su horizonte cultural"/>
        <s v="Garantizar el diseño y la implementación de programas y lineamientos educativos que generen procesos y prácticas para desaprender conceptos exteriores  que han generado rupturas y aculturación, los cuales deben ser concertados con los pueblos, las organizaciones indígenas  y en el marco de la MPC y la CONTCEPI."/>
        <s v="Diseñar e implementar concertadamente un programa específico para pueblos indígenas, para la promoción, acceso, permanencia y graduación en educación superior con pertinencia y enfoque regional, garantizando su financiación"/>
        <s v="Ampliación anual de Cupos para los pueblos indígenas en el Fondo Álvaro Ulcue Chocue."/>
        <s v="Garantizar el acompañamiento técnico a las solicitudes de diseño, construcción y dotación de instituciones de educación superior indígenas propias, así como, la asignación presupuestal anual para el funcionamiento de las existentes."/>
        <s v="Construcción y adecuación de lineamientos técnicos y financieros para canastas educativas en los territorios indígenas de manera concertada con las autoridades"/>
        <s v="Concertar con los pueblos indígenas en el marco de la Comisión Nacional de Trabajo y Concertación dela Educación para Pueblos Indígena  CONTCEPI lineamientos para la implementación del decreto 2500 del 2010, en garantía de la administración educativa por parte de las autoridades indígenas y las diferentes estructuras político organizativas de los pueblos y acompañar técnicamente  a las entidades territoriales certificadas para la aplicabilidad de los mismos."/>
        <s v="Dotación de elementos didácticos, mobiliarios y de más que faciliten el ejercicio de la educación propia de los pueblos indígenas."/>
        <s v="Establecer una línea específica para la financiación de proyectos de infraestructura para pueblos indígenas, con sus respectivos criterios especiales"/>
        <s v="Garantizar espacios de trabajo entre el Ministerio de Educación Nacional MEN, Instituto Colombiano para la Evaluación de la Educación ICFES y los pueblos indígenas en el marco de la CONTCEPI para revisar las pruebas saber, a  fin de hacerlas pertinentes para los estudiantes indígenas"/>
        <s v="Crear instrumentos de evaluación inclusiva para escalafón, calificación, nivelación salarial y certificación de docentes indígenas en el marco del Sistema Educativo Indígena Propio –SEIP-"/>
        <s v="Concertar en el marco de la CONTCEPI, un lineamiento  para los internados que atienden población indígena"/>
        <s v="Garantizar la asistencia técnica para la adecuada implementación de la resolución 018858 del 11 de diciembre de 2018 en las entidades territoriales con la participación de  delegados indígenas de la CONTCEPI"/>
        <s v="Garantizar la atención en salud  propia e intercultural de los ciclos de vida de los pueblos indígenas de acuerdo con los modelos propios, financiando e implementando de manera  progresiva en tanto se reglamenta el Sistema Indígena de Salud Propia e Intercultural –SISPI-."/>
        <s v="Garantizar el diseño y el desarrollo de las políticas tendientes al saneamiento financiero  de las EPS e IPS indígenas en el marco de la normatividad vigente para avanzar en el proceso de transición hacia la implementación del Sistema Indígena de Salud Propia e Intercultural SISPI"/>
        <s v="Expedir  los instrumentos normativos que regulen y permitan la puesta en marcha del Sistema Indígena de Salud Propia e Intercultural SISPI."/>
        <s v="Fortalecer las capacidades técnicas y operativas de la Subcomisión Nacional de Salud creada por el Decreto 1973 del 2013 para el desarrollo de sus funciones"/>
        <s v="Garantizar la actualización del análisis de la situación de salud de la población indígena con énfasis en los factores ambientales de acuerdo a la disponibilidad de las fuentes y teniendo en cuenta lo establecido en la circular 011 de 2018"/>
        <s v="Fortalecer la sabiduría ancestral en el marco del Sistema Indígena de Salud Propia e Intercultural –SISPI- implementando las líneas operativas y actividades orientadoras contempladas en el Documento Base SISPI.                                         "/>
        <s v="En el marco de la Subcomisión de Salud de la MPC se definirán los criterios para la identificación de necesidades, la formulación, evaluación e implementación  de los proyectos  de infraestructura y dotación en materia de salud de los pueblos indígenas"/>
        <s v="Cofinanciar la creación y funcionamiento de espacios de plantas medicinales (huertas medicinales) sin fines comerciales dentro de los territorios indígenas en el marco del componente de sabiduría ancestral del Sistema Indígena de Salud Propia e Intercultural SISPI."/>
        <s v="Garantizar el fortalecimiento y sostenimiento de los espacios propios para la transmisión y protección de los conocimientos ancestrales, en el marco de los componentes del S Sistema Indígena de Salud Propia e Intercultural ISPI."/>
        <s v="Concertar y expedir las directrices y orientaciones  para garantizar la incorporación de  los componentes del Sistema Indígena de Salud Propia e Intercultural SISPI en los Planes Territoriales de Salud departamentales, distritales y municipales en el marco de la Ley Estatutaria 1751/2015. "/>
        <s v="Ajustar, expedir e implementar el &quot;lineamiento para el cuidado de la salud mental y las armonías espirituales de los pueblos indígenas en el marco del SISPI&quot; en articulación con la Política Nacional de Salud Mental, la Política Integral de Prevención y Atención al Consumo de Sustancias Psicoactivas y el CONPES en salud mental.  "/>
        <s v="Garantizar la elaboración, expedición e implementación de los lineamientos  que garanticen el derecho a la salud de población indígena con capacidades diferentes en el marco de la Subcomisión de salud."/>
        <s v="Diseñar y concertar los criterios conjuntos para la consolidación de la vigilancia comunitaria intercultural en  el desarrollo y los avances del SISPI en coordinación con el  Sistema Nacional de Vigilancia en Salud Pública - SIVIGILA. "/>
        <s v="El Ministerio del Interior garantizará de manera concertada con los Pueblos Indígenas la Implementación de procesos de revitalización y formación político-organizativa e intercambios de experiencias inter-étnicas que permitan el fortalecimiento del gobierno propio."/>
        <s v="El Ministerio de Justicia apoyará y financiará iniciativas para el fortalecimiento de los sistemas propios de Justicia de los pueblos indígenas que propicien el acceso a la justicia de los integrantes de las comunidades conforme a la Ley de Origen, Derecho Mayor y Derecho Propio."/>
        <s v="El Ministerio del Interior en el marco del gobierno propio de los pueblos indígenas apoyará el fortalecimiento de las estructuras organizativas que revitalicen los planes de vida de los pueblos indígenas"/>
        <s v="El Ministerio del Interior garantizara y promoverá  espacios de diálogo y concertación entre las autoridades de los Pueblos Indígenas y las Instituciones, en el orden regional con la participación nacional "/>
        <s v="El Gobierno Nacional habrá desarrollado en seis meses de manera concertada con las autoridades indígenas colindantes de estos territorios las acciones necesarias para eliminar todas las presiones sobre el territorio (Yurí - Passé y de otros pueblos de los cuales se tienen indicios de su existencia)."/>
        <s v="Coordinar entre el Si8stema Nacional de Aprendizaje SENA y el Ministerio de Salud y Protección Social, el diseño de una acción de formación continua dirigida al talento humano priorizado sobre promoción y protección en la salud de los pueblos indígenas en asilamiento o en estado natural en cumplimiento de lo dispuesto en el Decreto 1232 de 2018"/>
        <s v="1. Departamento Administrativo Nacional de Estadística –DANE-: Para garantizar la visibilidad estadística y la construcción de políticas diferenciadas de los pueblos indígenas; el DANE, los miembros del Sistema Nacional de Estadística (SEN) y las organizaciones indígenas de la MPC trabajaran conjuntamente en la adecuación étnica del SEN._x000a_ _x000a_El gobierno nacional garantizara las condiciones para el desarrollo de la concertación con los pueblos indígenas._x000a__x000a_Progresividad: La adecuación del SEN será paulatina en el cuatrienal. Se espera adecuar 7 operaciones estadísticas étnicamente en el marco del Plan Nacional de Desarrollo 2018-2022. Durante el primer año se adecuara étnicamente la Gran Encuesta Integrada de Hogares y El Sistema de Estadísticas Vitales. Al finalizar el primer año se acordaran las demás pertinentes._x000a__x000a_Las organizaciones indígenas establecerán convenios marco con el DANE que permitan avanzar en la producción de información estadística étnicas (diseño, operación y la producción) oficiales de los territorios indígenas, el DANE certificara los procesos técnicos y los resultados de estas operaciones para que sean incorporados al SEN._x000a__x000a_2. El ICBF, MinSalud y las organizaciones indígenas de la MPC constituirán una mesa técnica, para la construcción de un módulo indígena de la Encuesta Nacional de Situación Nutricional de Colombia (ENSIN) donde se definan conjuntamente las preguntas, diseño de la muestra y aspectos operativos._x000a__x000a_3. En relación con los sistemas de información (interoperabilidad) para la toma decisiones en todos los niveles de gobierno, el Ministerio del Interior y las organizaciones indígenas de la MPC, con apoyo del DNP, deberá concertar y consolidar el sistema de registros propios de las poblaciones étnicas que permita identificar y certificar la población perteneciente a cada etnia, junto con las variables socioculturales que permitan su caracterización para el diseño, implementación y evaluación de política pública diferencial (planes, programas y proyectos). En el proceso de concertación se definirán los niveles de desagregación de acceso a la información por parte de la MPC en el marco de la Ley 1266 de 2008 (derecho del Habeas Data) y el artículo 15 de la Constitución Política._x000a__x000a_4. El Departamento Nacional de Planeación, con apoyo del DANE, coordinará el diseño de una estrategia para avanzar en la interoperabilidad de los registros administrativos sobre la información de grupos étnicos que administran las entidades del Gobierno Nacional y los listados censales, orientado a poner a disposición del gobierno nacional y de los gobiernos propios, organizaciones regionales y nacionales (MPC) los datos administrativos recolectados para la toma de decisiones y diseño de política pública, en el marco de la Ley 1266 de 2008 (derecho del Habeas Data) y el artículo 15 de la Constitución Política, los cuales fortalecerán los sistemas de información propios de las organizaciones indígenas._x000a__x000a_5. Las organizaciones locales, regionales y nacionales serán las encargadas de tramitar la recolección y entrega de los censos propios de los resguardos y las comunidades indígenas. Para garantizar la interoperabilidad y estandarización de los registros propios de las comunidades y territorios indígenas el gobierno nacional y la MPC diseñarán un plan para el mejoramiento continuo de la sistematización y calidad de los censos propios. El gobierno nacional garantizará los medios tecnológicos y la asistencia técnica para garantizar el cumplimiento de dicho plan._x000a__x000a_6. El ministerio del interior, las organizaciones indígenas de la MPC y el DNP deberán garantizar el secreto estadístico y el derecho del Habeas Data (Ley 1266 de 2008) de las informaciones individuales que se encuentra en los censos propios, para lo presente se equipararán los sistemas tecnológicos de estas instituciones y se fortalecerán los equipos profesionales de las partes._x000a__x000a_7. El Gobierno Nacional y las organizaciones indígenas de la MPC concertarán la actualización de la circular externa CIR09-301-DA-0220 de 29 de  diciembre de 2009 de la Dirección de asuntos indígenas que orienta sobre la formación, custodia y presentación de los listados censales de comunidades y/o comunidades indígenas_x000a__x000a_8. Para el fortalecimiento de la información de comunidades y poblaciones indígenas, se realizará de manera conjunta entre el Ministerio del Interior y las organizaciones indígenas de la MPC, un proceso técnico de cruce de bases de datos e información geo referenciada de propiedad de los pueblos indígenas, producto del III CNA y el Censo Nacional de Población y vivienda 2018, acorde a los ámbitos territoriales de cada una de las organizaciones indígenas. Para tal fin, el Ministerio del Interior facilitará la información. _x000a_"/>
        <s v="El Ministerio de Justicia y del Derecho, en coordinación con las autoridades indígenas, y a través de la estrategia de ampliación de la Cobertura y calidad de servicios de justicia ofrecidos por el Ejecutivo, diseñará y promoverá acciones de formación  en Jurisdicción Especial Indígena para los operadores de justicia que son competencia del ejecutivo. El Ministerio promoverá acciones de coordinación con el Consejo Superior de la Judicatura, o quien haga sus veces, para incluir a lo relativo a la Jurisdicción Especial Indígena –JEI- en la formación de los jueces.  "/>
        <s v="El Ministerio del Interior y el Ministerio de Justicia, este último dentro de sus competencias de articulación con la Rama Judicial, promoverán espacios de concertación para identificar fuentes adecuadas de financiamiento para el fortalecimiento de la Comisión Nacional de Coordinación del Sistema Judicial Nacional y la Jurisdicción Especial Indígena –COCOIN- y de otros escenarios similares de tipo local y regional."/>
        <s v="El Ministerio de Justicia y del Derecho desarrollará, en 2019, un documento técnico de lineamientos para la regulación de las condiciones de reclusión de las personas privadas de la libertad pertenecientes a pueblos indígenas, tanto en centros de reclusión como en centros de armonización o su equivalente. "/>
        <s v="El Ministerio de Justicia garantizará que, dentro de los espacios de concertación que se creen para evaluar eventuales reformas a la administración de justicia, se tratará lo relativo a la coordinación entre la Jurisdicción Especial Indígena y el Sistema Judicial Nacional, específicamente lo concerniente a la reglamentación del artículo 246 de la CP y promoverá la participación directa de los pueblos indígenas."/>
        <s v="EL Gobierno Nacional cuando presente el proyecto de ley que modifica la ley 715 de 2001 incluirá una disposición según la cual la Asignación Especial del Sistema General de Participaciones para Resguardos Indígenas (AESGPRI) corresponda al 1% del total de los recursos del Sistema General de Participaciones –SGP-, el Gobierno nacional defenderá ante el Congreso de la Republica lo concertado y protocolizado en la MPC. El Gobierno Nacional en cabeza del Ministerio de Hacienda presentará el proyecto de Ley que reforma la Ley 715 de 2001, antes de su radicación en el Congreso ante la MPC"/>
        <s v="Se concertará un plan de acción para el fortalecimiento de la CONTCEPI para la socialización y posicionamiento del proceso SEIP"/>
        <s v="A partir de la definición de la canasta educativa propia, se construirá la variable indígena para incorporarla en la tipología de las entidades territoriales certificadas con presencia de pueblos indígenas. "/>
        <s v="Garantizar la implementación de semillas de vida una vez expedida la normativa del Sistema Educativo Indígena Propio –SEIP- y transitoriamente a través del decreto 1953 -2014,  o de los instrumentos jurídicos utilizados hasta el momento"/>
        <s v="El Ministerio de Cultura diseñará e implementará de manera concertada la política pública de protección de los espacios, lugares o sitios sagrados de alto valor cultural y ambiental de los pueblos indígenas con la participación de los pueblos y organizaciones indígenas de la Mesa Permanente de Concertación Indígena, la Comisión Nacional de Territorios Indígenas y la Comisión Nacional de Mujeres Indígenas"/>
        <s v="De acuerdo con lo establecido en el Plan de Acción, concertado con cada pueblo, dentro de los Programas de Garantías y los Planes de Salvaguarda, ordenados por la Corte Constitucional en los Autos de seguimiento a la sentencia T-025 de 2004, el Gobierno nacional conjuntamente con los Pueblos Indígenas adoptará los mecanismos necesarios para el ejercicio._x000a_efectivo de sus derechos_x000a_territoriales._x000a_"/>
        <s v="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
        <s v="Considerar como criterio de priorización en el plan de atención concertado con las comunidades indígenas en el marco de la Comisión Nacional de Territorios Indígenas CNTI, la constitución, ampliación y saneamiento de los Resguardos Indígenas en zonas de reservas y parques naturales"/>
        <s v="Garantizar el acceso a la información veraz, suficiente y necesaria para los procesos de seguimiento y monitoreo que adelanta la  Comisión Nacional de Territorios Indígenas CNTI."/>
        <s v="Garantizar el fortalecimiento y funcionamiento de la Comisión Nacional de Territorios Indígenas (CNTI)._x000a_En el marco de la CNTI, se creará una comisión especial que de manera articulada trabajará con la ANT para la  revisión, retroalimentación y ajuste del proyecto anual de inversiones destinado para la dotación de tierras para pueblos y comunidades indígenas, de acuerdo con los términos fijados por la Ley."/>
        <s v="En el marco de la CNTI se conformará un equipo técnico para la revisión normativa de los procedimientos y actos administrativos establecidos para los pueblos indígenas en los temas de constitución, ampliación y saneamiento de resguardos indígenas. Posterior a ello, se establecerá una estrategia en el marco de la CNTI para resolver los vacíos identificados en dicha revisión"/>
        <s v="Implementación del Sistema de Coordinación Interinstitucional para la unificación de información predial de los territorios indígenas y creación de su sistema de información contemplada en el art. 4 del Decreto 2333 de 2014."/>
        <s v="El Gobierno Nacional en cabeza del Departamento Nacional de Planeación –DNP-, MinTIC, Instituto Geográfico Agustín Codazzi –IGAC-, Ministerio del Interior, Departamento Administrativo Nacional de Estadística  -DANE-, entre otros, en el marco de sus competencias, en concertación con la Comisión Nacional de Territorios Indígenas –CNTI-, definirán e implementarán un programa marco de operación del  Sistema de Información Geográfico - SIG Indígena administrado por la CNTI-parte indígena- estableciendo los mecanismos, instrumentos y herramientas requeridas para tal fin. "/>
        <s v="Las propuestas de los pueblos indígenas de reconstrucción de la memoria histórica y del vínculo espiritual, natural y cultural en las áreas territoriales despojadas históricamente y las que han sufrido diversos tipos de violencia,  presentadas al Centro Nacional de Memoria Histórica-CNMH- para iniciativas de memoria serán priorizadas para su desarrollo o acompañamiento técnico de acuerdo con los lineamientos de estos procesos y el pensamiento propio indígena.  _x000a_También se hará la publicación, socialización y apropiación del informe nacional de pueblos que viene construyendo el Centro Nacional de Memoria Histórica –CNMH- y la Organización Nacional Indígena de Colombia ONIC. "/>
        <s v="El Ministerio de Agricultura con el apoyo logístico del Ministerio del Interior, finalizará  la ruta metodológica (encuentro nacional para la consolidación de las propuestas indígenas, concertación del texto final entre el Gobierno Nacional y los Pueblos Indígenas y protocolización en la MPC) con el fin de concertar el texto de un decreto que reglamente la clarificación de títulos de los resguardos de origen colonial y republicano. Una vez finalizada la concertación en el marco de la CNTI, expedir el decreto y garantizar su implementación."/>
        <s v="El Instituto Geográfico Agustín Codazzi –IGAC-, en el marco de sus competencias dará cumplimiento a las obligaciones definidas en el artículo 5 del Decreto 1500 de 2018. "/>
        <s v="Garantizar la no aplicación del Decreto 1858 de 2015 en los territorios indígena."/>
        <s v="Considerar como criterio de priorización en el plan de atención concertado con los pueblos y comunidades indígenas en el marco de la CNTI las solicitudes de protección, demarcación, delimitación  y caracterización de los territorios ancestrales de los pueblos indígenas."/>
        <s v="La ANT concertará  los mecanismos diferenciales de resolución de conflictos territoriales que afectan a los pueblos indígenas en relación con sus derechos territoriales y a la propiedad colectiva que surjan entre éstos y terceros, en el marco de la MPC y la CNTI. De conformidad con lo establecido en la concertación, la ANT garantizará la implementación de los mismos. "/>
        <s v="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
        <s v="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
        <s v="Crear e implementar un programa de socialización y sensibilización a las instituciones públicas del nivel local, regional y nacional en articulación con los pueblos y autoridades indígenas de la normatividad en materia de derechos de los pueblos indígenas, así como sobre las dinámicas y procesos relacionados con los sistemas de derecho propio, acorde al pluralismo y al marco jurídico del Estado colombiano. "/>
        <s v="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
        <s v="Definir e implementar conjuntamente una estrategia integral de gestión de recursos para la protección, conservación, restauración y cuidado de las áreas estratégicas de sensibilidad ambiental y ecológica de los territorios indígenas."/>
        <s v="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
        <s v="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
        <s v="Recogido en la propuesta G32"/>
        <s v="El Gobierno Nacional en cabeza del DNP y las entidades competentes, en el marco de la MPC, concertarán  el instrumento que regule el artículo 6 numeral 2 de la Ley 1551 de 2012 y el numeral 17 del artículo 3 de la Ley 1454 de 2011 y demás normas pertinentes,  para la formulación e incorporación de la planeación territorial indígena en los instrumentos de ordenamiento y desarrollo territorial de las entidades territoriales, respetando la autonomía indígena. "/>
        <s v="En el marco de la CNAI se construirá la política ambiental indígena tomando en consideración y enmarcada en las diferentes políticas ambientales, la cual será protocolizada en el marco de la MPC"/>
        <s v="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
        <s v="Garantizar la reglamentación, de manera concertada con las Autoridades y Organizaciones Nacionales Indígenas, las disposiciones del Decreto 1953 de 2014 “Título V Agua Potable y Saneamiento Básico¨_x000a_El Ministerio de Vivienda y las entidades competentes concertadamente con la comisión de impulso para la implementación del Decreto Ley 1953 de 2014, estructurará la propuesta técnica de la reglamentación del componente de agua potable y saneamiento básico de dicha norma."/>
        <s v="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
        <s v="Intégrese en el siguiente artículo a la Ley del Plan Nacional de Desarrollo._x000a__x000a_Modifíquese el inciso segundo del artículo 3 del Decreto 870 de 2017 el cual quedará de la siguiente manera:_x000a__x000a_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_x000a__x000a_PARÁGRAFO PRIMERO: El presente artículo, se interpretará sin detrimento del derecho a la consulta previa sobre el PSA e incentivos a la conservación para los demás grupos étnicos del país._x000a__x000a_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_x000a_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_x000a_2. Los pueblos indígenas serán beneficiarios del incentivo de manera colectiva de acuerdo a los procedimientos que de manera autónoma se establezcan en sus territorios._x000a_3. La concertación en el marco del PND 2018-2022 sobre el incentivo de PSA servirá de marco para el diseño e implementación de proyectos específicos de PSA en territorios indígenas_x000a_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
        <s v="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
        <s v="En coordinación con AGROSAVIA, los institutos de investigación del SINA y las organizaciones indígenas, se diseñará e implementará de manera concertada un programa de investigación propia  de los pueblos indígenas para el conocimiento, recuperación, conservación y propagación de especies de flora de alto valor cultural, ecológico, alimenticio y medicinal que permita la protección y el fortalecimiento del conocimiento tradicional y la restauración de los territorios indígenas."/>
        <s v="Recogido parcialmente en la propuesta D8_x000a_Este fondo servirá como piloto para identificar en sus diferentes fases de implementación, las herramientas que permitan la evaluación e identificación en coordinación  con los pueblos indígenas de los insumos para la estructuración de un plan de implementación de otros fondos en territorios indígenas."/>
        <s v="Construir de manera concertada en el marco de la MPC, el diseño de una línea base para desarrollar un piloto de evaluación de impactos ambientales, culturales y espirituales en territorios indígenas. "/>
        <s v="Recogido en la propuesta en C8"/>
        <s v="Construir e implementar programas relacionados con prevención del riesgo con ocasión de catástrofes naturales como consecuencia del cambio climático."/>
        <s v="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
        <s v="Consolidar de manera concertada una estrategia indígena de corto, mediano y largo plazo para contrarrestar la deforestación y promover la restauración en los territorios indígenas, así como para adelantar una actualización de los diagnósticos mediante el monitoreo comunitario, entre otros sistemas de información disponibles,  que permitan identificar las causas, agentes e impactos  de la deforestación, que facilite la implementación de acciones de adaptación y mitigación al cambio climático mediante la preservación y cuidado de la madre tierra en el marco de REDD+  de la Estrategia Integral de Control a la Deforestación y Gestión de los Bosques  -EICDGB-. "/>
        <s v="Concertar con el Viceministerio de turismo una política pública de turismo comunitario con enfoque diferencial con los pueblos indígenas para regular las actividades turísticas desde los derechos, necesidades y pensamientos propios de cada pueblo indígena que permita la protección y la salvaguarda de los mismos."/>
        <s v="Diseñar de manera concertada y expedir el instrumento normativo que crea la Comisión Nacional Ambiental Indígena-CNAI y garantizar el funcionamiento."/>
        <s v="Concertar e implementar en el marco de la Comisión Nacional de Territorios Indígenas-CNTI, un plan y la programación para el trámite y resolución expedita de las solicitudes rezagadas y pendientes de constitución, ampliación y saneamiento de resguardos y la expedición de resoluciones de protección de territorios ancestrales de acuerdo con el Decreto 2333 de 2014, sin perjuicio de resolver las nuevas solicitudes, con el propósito de garantizar la seguridad jurídica de la propiedad colectiva de los pueblos indígenas. La atención se dará de manera progresiva, ágil y eficiente con la respectiva asignación presupuestal para cada año."/>
        <s v="Concertar el instrumento normativo pertinente para crear y regular la categoría de Área de Conservación Indígena y su integración al Sistema Nacional de Áreas Protegidas –SINAP-."/>
        <s v="El Gobierno nacional fortalecerá la capacidad operativa de la Agencia Nacional de Tierras ANT para atender el plan de rezago de las solicitudes de legalización, protección de los territorios ancestrales y adquisición de predios y mejoras de los territorios indígenas, plan concertado y coordinado con los pueblos indígenas._x000a_"/>
        <s v="El Gobierno Nacional bajo la coordinación del Ministerio del Interior: 1. garantizará el cumplimiento integral de las órdenes judiciales (autos emitidos en el marco del seguimiento de las Sentencia T 025 de 2004 específicos para pueblos indígenas y otros por parte de la Corte Constitucional, órdenes emitidas por jueces, tribunales y altas cortes) de conformidad con las competencias funcionales y misionales de cada entidad de manera articulada, con adecuación institucional y garantías presupuestales. 2. Dar cumplimiento a las órdenes Auto 266 de 2017 para las garantías de los derechos de los Pueblos Indígenas. 3. Puesta en marcha del programa de garantías de derechos de los Pueblos Indígenas, anexos y propuestas del Plan de Acción del mismo."/>
        <s v="Diseñar de manera concertada las tipologías de vivienda  de los pueblos indígenas para su construcción, en el marco del subsidio de vivienda de interés social rural._x000a__x000a_El Ministerio de Agricultura garantizará que los resguardos indígenas realicen la focalización y postulación como potenciales beneficiarios al  programa del subsidio de vivienda de interés social rural."/>
        <s v="Formular conjuntamente entre la Comisión Nacional de Practicas Ancestrales para la Armonía y el Equilibrio CONTPAE y COLDEPORTES, un plan de acción y seguimiento de la Resolución 1602 de 2018, siguiendo la lógica de sus componentes."/>
        <s v="Garantizar los procesos de transmisión de conocimientos tradicionales y prácticas de patrimonio cultural (material e inmaterial), con enfoque propio indígena a través de los talleres, escuelas de manera concertada con las organizaciones y autoridades indígenas. "/>
        <s v="COLDEPORTES apropiará, en el marco de sus competencias capacidades institucionales y presupuestales, lo establecido en el plan de acción de la Resolución 1602 de 2018 para su implementación."/>
        <s v="Adecuar, mejorar y construir escenarios para el desarrollo de las prácticas ancestrales y apropiadas, deporte, recreación y actividad física con los pueblos indígenas, a partir de las siguientes acciones:_x000a__x000a_2019_x000a_Las organizaciones indígenas de la MPC realizarán previo a la mesa técnica con COLDEPORTES una priorización de las regiones a  intervenir._x000a__x000a_Realizar mesas técnicas de diálogo entre COLDEPORTES y las organizaciones de la MPC para acordar en que  entes territoriales se realizará un inventario y estado de conservación de escenarios para las prácticas ancestrales y deporte convencional._x000a__x000a_2020_x000a_1-Desarrollar y socializar el inventario y diagnóstico de los escenarios para las prácticas ancestrales y deporte convencional, con la participación de las autoridades indígenas, sus estructuras organizativas y los entes territoriales, de acuerdo a las zonas priorizadas en las mesas técnicas de trabajo._x000a_2-Realizar una mesa técnica de dialogo para priorizar los escenarios para las prácticas ancestrales y deporte convencional a mejorar, adecuar y construir en las siguientes vigencias del Plan Nacional de Desarrollo 2018 - 2022._x000a__x000a_2021 - 2022_x000a_1-Garantizar técnica y financieramente la adecuación, el mejoramiento y/o construcción de escenarios para las prácticas ancestrales y deporte convencional, priorizados de acuerdo con la demanda y uso de los mismos."/>
        <s v="En el marco de la Comisión Nacional de Comunicaciones de los Pueblos Indígenas CONCIP - MPC, en diálogo intersectorial, se concertará y protocolizará un plan de acción y seguimiento anualizado de la Política Pública de comunicación de y para los Pueblos Indígenas de conformidad a lo protocolizado el 6 diciembre de 2017 en Mesa Permanente de Concertación MPC. Para el seguimiento, se conformara el comité de seguimiento."/>
        <s v="Se implementará un modelo  de acceso a licencias de radiodifusión sonora comunitaria a pueblos indígenas debidamente registrados y reconocidos por el Ministerio del Interior y previo cumplimiento de requisitos técnicos, mediante la adopción de un enfoque diferencial indígena en el proceso de selección objetiva para adjudicar emisoras comunitarias. En el marco de la Comisión Nacional de Comunicaciones de los Pueblos Indígenas CONCIP se revisarán, diseñarán y concertarán fórmulas que permitan un pago de contraprestaciones con un enfoque diferencial indígena para emisoras de interés público, en el marco de la ley."/>
        <s v="En el marco de la Comisión Nacional de Comunicaciones de los pueblos indígenas CONCIP-MPC, en diálogo intersectorial, se concertará y protocolizará un plan de acción y seguimiento anualizado, del Plan de Televisión Indígena Unificado de conformidad a lo protocolizado el 6 diciembre de 2017 en MPC. "/>
        <s v="Fortalecer  y fomentar, en el marco de la política pública de comunicación de y para los pueblos indígenas, las Escuelas Propias Comunicativas a través de estrategias de formación que fomenten la producción de contenidos culturales y comunicativos sonoros, visuales, escritos y convergentes que tengan en cuenta el reconocimiento a su territorio y tradiciones culturales y apunten a la revitalización de su comunidad. "/>
        <s v="Fortalecer el Programa Nacional de Concertación y Portafolio de Estímulos con un enfoque poblacional, lo que implica ajustar los criterios y los requisitos de las convocatorias, donde se particularizará una línea específicamente para pueblos indígenas."/>
        <s v="El Ministerio de Agricultura articulará con el Servicio Nacional de Aprendizaje –SENA-, acorde a la demanda, la capacitación y formación en construcción de vivienda, acorde con los usos y costumbres de los pueblos indígenas. Lo anterior, se hará con el acompañamiento y coordinación de las autoridades indígenas. "/>
        <s v="Recogido en la propuesta H14"/>
        <s v="Recogido en propuesta H14"/>
        <s v="Realizar un diagnóstico situacional de las necesidades de acceso y uso de las TIC en territorios indígenas priorizadas de manera concertada en la CONCIP - MPC, en virtud a la partida presupuestal asignada. "/>
        <s v="El SENA concertará e implementará en el marco de la política pública de la comunicación de y para los pueblos indígenas PPCPI, acciones de formación profesional integral."/>
        <s v="Protocolizar, desarrollar e implementar el Capítulo Pueblos Indígena del Patrimonio Audiovisual Colombiano - PACPI, en el marco del plan de acción de la política pública de Comunicación de y para pueblos indígenas."/>
        <s v="Se vincularan los pueblos indígenas  a la conmemoración del Bicentenario a través de una estrategia concertada que garantice su participación con enfoque propio._x000a_Se propiciaran espacio de reflexión sobre las narrativas de los pueblos originarios pre existente a la república."/>
        <s v="Diseñar concertadamente con las organizaciones y autoridades de los pueblos indígenas, proyectos de infraestructura cultural específicos para pueblos indígenas, viabilizarlos técnicamente y buscar su financiación y cooperación sujeta a la disponibilidad presupuestal del Ministerio de Cultura y las gestiones de financiación que se realicen con otras entidades."/>
        <s v="Realizar en conjunto con las comunidades y pueblos indígenas, encuentros e intercambios culturales  regionales (caribe, andina, Orinoquia, amazonia pacifico)"/>
        <s v="Implementar el Programa de fortalecimiento de iniciativas productivas de Grupos Étnicos de Colombia, Capitulo Indígena, que contribuyen a la sostenibilidad de procesos productivos comunitarios o asociativos, así como de las micro y pequeñas empresas (Mype)  que requieran gestión de acuerdos comerciales formales. Incluye procesos de: i) Diagnostico y evaluación de productos y mercado, ii) asistencia técnica integral, iii) Educación financiera, iv) avances en procesos de formalización y v) identificación y cierre de brechas para la comercialización (incluyendo encuentros comerciales y priorización de iniciativas productivas de mujeres indígenas). El programa, previos procesos de concertación con las organizaciones y las autoridades indígenas (en los casos en los que aplique, con la participación de la Comisión Nacional de Mujeres Indígenas) y bajo enfoques diferenciales, de acuerdo a la realidad y potencial comercial y empresarial que tengan las comunidades indígenas aspirantes, se desarrollara para el fortalecimiento de las economías propias teniendo en cuenta sus expresiones culturales y creativas frente al potencial comercial o para la generación de redes de proveeduría._x000a_"/>
        <s v="Implementar el Programa de_x000a_fortalecimiento de iniciativas_x000a_productivas de Grupos Étnicos de_x000a_Colombia, Capitulo Indígena, que_x000a_contribuyen a la sostenibilidad de_x000a_procesos productivos comunitarios_x000a_o asociativos, así como de las micro_x000a_y pequeñas empresas (Mype) que_x000a_requieran gestión de acuerdos_x000a_comerciales formales. Incluye_x000a_procesos de: i) Diagnostico y_x000a_evaluación de productos y mercado,_x000a_ii) asistencia técnica integral, iii)_x000a_Educación financiera, iv) avances en_x000a_procesos de formalización y v)_x000a_identificación y cierre de brechas_x000a_para la comercialización (incluyendo_x000a_encuentros comerciales y_x000a_priorización de iniciativas_x000a_productivas de mujeres indígenas)._x000a_El programa, previos procesos de_x000a_concertación con las organizaciones_x000a_y las autoridades indígenas (en los_x000a_casos en los que aplique, con la_x000a_participación de la Comisión_x000a_Nacional de Mujeres Indígenas) y_x000a_bajo enfoques diferenciales, de_x000a_acuerdo a la realidad y potencial_x000a_comercial y empresarial que tengan_x000a_las comunidades indígenas_x000a_aspirantes, se desarrollara para el_x000a_fortalecimiento de las economías_x000a_propias teniendo en cuenta sus_x000a_expresiones culturales y creativas_x000a_frente al potencial comercial o para_x000a_la generación de redes de_x000a_proveeduría._x000a_"/>
        <s v="El Ministerio de Agricultura conjuntamente con AGROSAVIA, formulara e implementara en concertación con las organizaciones y autoridades indígenas un programa para la revitalización de los sistemas propios de conservación, manejo, intercambio y producción de semillas."/>
        <s v="En el marco de la formulación de la política de sitios, lugares o espacios sagrados, se desarrollará un componente de salvaguarda de los saberes relacionados con el patrimonio material e inmaterial de orden cultural de los pueblos indígenas, que permita el fortalecimiento y protección del conocimiento tradicional, ancestral y espiritual de los pueblos indígenas"/>
        <s v="Concertar con los pueblos indígenas en el marco de la MPC, el diseño e implementación de estrategias productivas y empresariales dirigidas al fortalecimiento de capacidades en torno a la financiación, producción, transformación y comercialización de las economías propias de acuerdo a las competencias institucionales de todas las entidades de gobierno que tienen concurrencia en la materia."/>
        <s v="En el marco de la MPC se protocolizará el protocolo para Pueblos Indígenas que se encuentran en contexto de ciudad, previo cumplimiento a la ruta metodológica y los acuerdos concertados en la sesión de la MPC del 13 al 14 de octubre de 2015. _x000a_Este protocolo será incluido en la política Pública de Cabildos Indígenas en contexto de ciudad, la cual será concertada con las organizaciones indígenas en la MPC y las entidades del Gobierno Nacional"/>
        <s v="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
        <s v="1. Garantizar la construcción  de los lineamientos diferenciales de atención en salud de los Pueblos Indígenas, en contacto inicial o en contacto reciente y su implementación de acuerdo a las competencias institucionales. "/>
        <s v="Concertar y protocolizar en el marco de la MPC el plan nacional decenal de protección  y fortalecimiento de las lenguas nativas de acuerdo a la Ley 1381 de 2010."/>
        <s v="Se vincularan los pueblos indígenas  en la conmemoración del año internacional de las lenguas nativas de acuerdo a la UNESCO a través de una estrategia concertada que garantice su participación con enfoque propio. "/>
        <s v="De manera concertada con las organizaciones y autoridades indígenas, continuar la implementación  de la Ley 1381 de 2010 - Ley de Lenguas Nativas."/>
        <s v="De manera concertada en el marco de la consulta con los pueblos y organizaciones indígenas continuar con la elaboración de un estudio para identificar y priorizar, las vías y territorios indígenas (carreteras, caminos ancestrales, caminos veredales, trochas, caños, puentes, vías peatonales, fluviales y pistas de aterrizar), de acuerdo a la normatividad vigente, con el objetivo de reducir las brechas en materia de infraestructura vial y la priorización de la intervención a realizar. Para su ejecución el Ministerio de Transporte realizará acciones de acuerdo a sus competencias, para que los gobiernos territoriales incluyan estas intervenciones priorizadas en las acciones de diagnóstico y planes efectivos de mejoramiento que realicen._x000a__x000a_Adicionalmente, a partir de la información existente y continuado con la realización de estudios el Ministerio de Transporte y los pueblo indígenas podrán realizar una priorización de intervenciones en territorios indígenas"/>
        <s v="Realización de un estudio sobre la potabilidad y acceso al agua según las particularidades del territorio y la cosmovisión del pueblo indígena que lo requieran."/>
        <s v="Min Vivienda verificará que los prestadores que atienden territorios indígenas tengan formulados sus planes de emergencia y contingencia, para mitigar la escasez de agua. En caso de no contar con los Planes de Emergencia y Contingencia (PEC), Min Vivienda prestará asistencia técnica para su elaboración."/>
        <s v="El Ministerio de Vivienda, Ciudad y Territorio garantizará el levantamiento gradual del diagnóstico con la participación de las autoridades indígenas en sus territorios  de las condiciones de acceso a agua potable y saneamiento básico de las comunidades indígenas del país mediante la herramienta SIASAR (sistema de información de agua y saneamiento rural), para lo cual, brindará capacitación y acompañamiento a los departamentos, municipios y territorios indígenas, realizará monitoreo de la calidad  de información suministrada y publicará los reportes correspondientes para que las entidades con competencias en el sector realicen sus procesos de planeación de inversiones.  "/>
        <s v="El Ministerio del Interior brindará las garantías presupuestales para la realización de la Consulta Previa de la Política Integral  Pública de DDHH para Pueblos Indígenas "/>
        <s v="La Consejería Presidencial de Derechos Humanos CPDDHH convocará, en concertación con la Comisión de Derechos Humanos de los Pueblos Indígenas –CDDHHPI- y la Comisión Nacional de Mujeres Indígenas –CNMI-, en el marco del Sistema Nacional de Información de Derechos Humanos –SNIDH- y Derecho Internacional Humanitario –DIH- al Ministerio del Interior, a la Consejería Presidencial  para la Equidad de la Mujer –CPEM-, la Unidad para la Atención y Reparación Integral a las Víctimas –UARIV-, al Instituto Colombiano de Bienestar Familias –ICBF-, al Ministerio de Salud, a Ministerio de Trabajo y demás entidades competentes para la definición e implementación de rutas de prevención, atención de todos los tipos de violencia y el restablecimiento de los derechos individuales y colectivos de mujer, familia y generación. "/>
        <s v="La dirección Acción Integral Contra Minas Anti Personas –AICMA- concertará e implementará con autoridades indígenas regionales y locales actividades en AICMA (desminado humanitario por organizaciones civiles de Desminado Humanitario acreditadas, educación en el riesgo de minas y atención integral a las víctimas) en territorios indígenas con afectación por presencia o sospecha de Minas Antipersonal (MAP) y Municiones Sin Explosionar (MUSE) y que cuenten con condiciones de seguridad para la realización de estas intervenciones, en coordinación con la CDDHHPI. "/>
        <s v="El Ministerio del Interior y la Unidad de Nacional de Protección –UNP- continuarán con el proceso de revisión, concertación, expedición e implementación del Decreto de medidas de protección Individual y Colectiva para el territorio, personas, Pueblos y Comunidades Indígenas Víctimas de Amenazas"/>
        <s v="La consejería presidencial para los DDHH, a través de la red nacional de observatorios del sistema nacional de información de DDHH fortalecerá los observatorios de DDHH de los pueblos indígenas de manera diferenciada de acuerdo a sus necesidades, para visibilizar las afectaciones en su contra. De igual manera, se acompañarán las iniciativas de los pueblos y las organizaciones que lo requieran. "/>
        <s v="El Ministerio del Interior, a través de la Unidad Nacional de Protección, garantizará la actualización y adecuación de las medidas de prevención y protección de acuerdo a la cosmovisión de cada pueblo indígena, en coordinación con los organismos e instancias responsables. Lo anterior, con énfasis en la protección colectiva, los derechos ancestrales y el reconocimiento de los mecanismos de autoprotección."/>
        <s v="La Agencia para la Reincorporación de la Normalización –ARN- adelantará procesos de consulta, concertación y formulación con la CDDHHPI y la MPC para el componente indígena del &quot;programa especial de armonización para la reintegración y reincorporación social y económica con enfoque diferencial étnico y de género&quot;. Así mismo, la Agencia para la Reincorporación de la Normalización ARN, garantizará la articulación con las entidades competentes para la implementación del programa. Adicionalmente, en conjunto con la CDDHHPI, realizará el seguimiento a su implementación._x000a__x000a_De igual manera se desarrollarán estrategias de difusión dirigidas a los servidores y entidades competentes y a autoridades de los pueblos indígenas y beneficiarios del programa. "/>
        <s v="El Gobierno Nacional, a través de las entidades competentes, implementará el Capítulo étnico del Acuerdo final según los compromisos asumidos en el Plan Marco de Implementación, con sus indicadores y metas definidas. Para efectos del seguimiento a la implementación, el Gobierno Nacional recogerá las recomendaciones que la CDDHHPI haga al respecto y promoverá espacios de interlocución de esta con la Comisión de Seguimiento, Impulso y Verificación a la Implementación del Acuerdo –CSIVI-."/>
        <s v="El Gobierno Nacional, a través de las entidades competentes y garantizando el debido proceso, continuará dando cumplimiento a lo establecido en la SU 383 2003 y, en este contexto, promoverá espacios de interlocución, coordinación y concertación con las autoridades indígenas en el marco de la Mesa Regional Amazónica MRA. Adicionalmente, el Gobierno Nacional continuará cumpliendo con lo pactado con el pueblo Carijona en el marco del fallo T-080 de 2017.  "/>
        <s v="La unidad para las Víctimas y el Ministerio del Interior adelantarán el trámite respectivo para la prórroga del Dl 4633 de 2011, antes de su vencimiento._x000a__x000a_En el primer semestre de 2019, La Unidad para la Atención y Reparación Integral a las Víctimas –UARIV- en coordinación con las entidades del Sistema nacional de Atención y Reparación Integral a las Víctimas -SNARIV- y la participación y concertación del delegado de cada una de las organizaciones indígenas  miembros de la comisión de DDHH, construirán un plan de choque para la implementación y adecuación institucional del Decreto ley 4633 de 2011 durante la vigencia de esta norma, el cual reflejará la asignación presupuestal de cada una de las entidades del SNARIV"/>
        <s v="El Gobierno Nacional, a través de las entidades responsables, construirá de manera participativa y concertada con los pueblos, autoridades y organizaciones indígenas, lineamientos que guíen  modalidades de acuerdos de sustitución voluntaria de cultivos ilícitos en los territorios indígenas según lo establecido en el capítulo étnico del Acuerdo Final. En cuanto a la erradicación, esta se llevará a cabo con la participación y concertación de los pueblos indígenas sujeto de esta intervención, en los casos en que la constitución y la Ley así lo requieran. "/>
        <s v="El Ministerio del Interior promoverá el cumplimiento por parte de la Fiscalía  y la Procuraduría General de la Nación para que reporten permanentemente a la CDDHHPI y esta haga el respectivo seguimiento de los avances en las investigaciones sobre las vulneraciones de derechos humanos individuales y colectivos en contra de los Pueblos Indígenas de Colombia, en el marco de la normatividad penal, disciplinaria y de justicia transicional vigentes."/>
        <s v="El Gobierno nacional a través de las entidades competentes adelantará la implementación de medidas cautelares y provisionales nacionales e internacionales, como medidas de protección y salvaguarda de DDHH de los pueblos indígenas."/>
        <s v="El Ministerio del Interior generará acciones afirmativas que garanticen el fortalecimiento y revitalización de las estructuras organizativas propias de defensa de la vida de los pueblos indígenas en Colombia y los espacios de concertación (CDDHHPI y Comisión para la Implementación y Seguimiento del DL4633/11) para promover el acceso a mecanismos de defensa de la Vida para los Pueblos indígenas en Colombia, tales como procesos de formación e intercambio de saberes, visitas de verificación, acompañamiento humanitario, que viabilice acciones de prevención y protección para la pervivencia de los pueblos indígenas."/>
      </sharedItems>
    </cacheField>
    <cacheField name="Sector" numFmtId="0">
      <sharedItems count="23">
        <s v="Interior"/>
        <s v="Salud"/>
        <s v="Presidencia"/>
        <s v="Inclusión Social y Reconciliación"/>
        <s v="Trabajo"/>
        <s v="Cultura"/>
        <s v="Ambiente"/>
        <s v="Función Pública"/>
        <s v="Agropecuario"/>
        <s v="Minas y Energía"/>
        <s v="Comercio"/>
        <s v="Relaciones Exteriores"/>
        <s v="Planeación"/>
        <s v="Vivienda"/>
        <s v="Educación"/>
        <s v="Deporte y Recreación"/>
        <s v="Estadística"/>
        <s v="CTeI"/>
        <s v="Transporte"/>
        <s v="Comunicaciones"/>
        <s v="Justicia"/>
        <s v="Hacienda"/>
        <s v="Organismos de Control"/>
      </sharedItems>
    </cacheField>
    <cacheField name="Entidad" numFmtId="0">
      <sharedItems count="50">
        <s v="MinInterior"/>
        <s v="MinSalud"/>
        <s v="CPEM"/>
        <s v="ICBF"/>
        <s v="Colombia Joven"/>
        <s v="Presidencia"/>
        <s v="MinTrabajo"/>
        <s v="MinCultura"/>
        <s v="MinAmbiente"/>
        <s v="DAFP"/>
        <s v="ESAP"/>
        <s v="MinAgricultura"/>
        <s v="MinMinas"/>
        <s v="MinCIT"/>
        <s v="DPS"/>
        <s v="Cancillería"/>
        <s v="DNP"/>
        <s v="ART"/>
        <s v="PNN"/>
        <s v="MinVivienda"/>
        <s v="MinEducación"/>
        <s v="Coldeportes"/>
        <s v="DANE"/>
        <s v="IGAC"/>
        <s v="Colciencias"/>
        <s v="MinTransporte"/>
        <s v="Agencia Nacional de Tierras- ANT"/>
        <s v="UNGRD"/>
        <s v="Aerocivil"/>
        <s v="MinTIC"/>
        <s v="ANTV"/>
        <s v="Supersalud"/>
        <s v="MinJusticia"/>
        <s v="CSJ"/>
        <s v="MinHacienda"/>
        <s v="Organismos de Control - Defensoría"/>
        <s v="CNMH"/>
        <s v="SINCHI"/>
        <s v="RTVC"/>
        <s v="SENA"/>
        <s v="Agencia de Desarrollo Rural - ADR"/>
        <s v="CPDDHH"/>
        <s v="UARIV"/>
        <s v="AICMA"/>
        <s v="UNP"/>
        <s v="ACP"/>
        <s v="Unidad de Restitución de Tierras"/>
        <s v="ARN"/>
        <s v="FONDO ÚNICO DE TECNOLOGÍAS DE LA INFORMACIÓN Y LAS COMUNICACIONES"/>
        <s v="IPSE"/>
      </sharedItems>
    </cacheField>
    <cacheField name="Código Ent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ia Juliana Castañeda Casas" refreshedDate="43957.532319560189" createdVersion="6" refreshedVersion="6" minRefreshableVersion="3" recordCount="113">
  <cacheSource type="worksheet">
    <worksheetSource ref="A2:D115" sheet="CRIC" r:id="rId2"/>
  </cacheSource>
  <cacheFields count="4">
    <cacheField name="Código_Compromiso" numFmtId="0">
      <sharedItems count="87">
        <s v="CRIC001"/>
        <s v="CRIC002"/>
        <s v="CRIC003"/>
        <s v="CRIC004"/>
        <s v="CRIC005"/>
        <s v="CRIC006"/>
        <s v="CRIC007"/>
        <s v="CRIC008"/>
        <s v="CRIC009"/>
        <s v="CRIC010"/>
        <s v="CRIC011"/>
        <s v="CRIC012"/>
        <s v="CRIC013"/>
        <s v="CRIC014"/>
        <s v="CRIC015"/>
        <s v="CRIC016"/>
        <s v="CRIC017"/>
        <s v="CRIC018"/>
        <s v="CRIC019"/>
        <s v="CRIC020"/>
        <s v="CRIC021"/>
        <s v="CRIC022"/>
        <s v="CRIC023"/>
        <s v="CRIC024"/>
        <s v="CRIC025"/>
        <s v="CRIC026"/>
        <s v="CRIC027"/>
        <s v="CRIC028"/>
        <s v="CRIC029"/>
        <s v="CRIC030"/>
        <s v="CRIC031"/>
        <s v="CRIC032"/>
        <s v="CRIC033"/>
        <s v="CRIC034"/>
        <s v="CRIC035"/>
        <s v="CRIC036"/>
        <s v="CRIC037"/>
        <s v="CRIC038"/>
        <s v="CRIC039"/>
        <s v="CRIC041"/>
        <s v="CRIC042"/>
        <s v="CRIC043"/>
        <s v="CRIC044"/>
        <s v="CRIC045"/>
        <s v="CRIC046"/>
        <s v="CRIC047"/>
        <s v="CRIC048"/>
        <s v="CRIC049"/>
        <s v="CRIC050"/>
        <s v="CRIC051"/>
        <s v="CRIC052"/>
        <s v="CRIC053"/>
        <s v="CRIC054"/>
        <s v="CRIC055"/>
        <s v="CRIC056"/>
        <s v="CRIC057"/>
        <s v="CRIC058"/>
        <s v="CRIC059"/>
        <s v="CRIC060"/>
        <s v="CRIC061"/>
        <s v="CRIC062"/>
        <s v="CRIC063"/>
        <s v="CRIC064"/>
        <s v="CRIC065"/>
        <s v="CRIC066"/>
        <s v="CRIC067"/>
        <s v="CRIC068"/>
        <s v="CRIC069"/>
        <s v="CRIC070"/>
        <s v="CRIC071"/>
        <s v="CRIC072"/>
        <s v="CRIC073"/>
        <s v="CRIC074"/>
        <s v="CRIC075"/>
        <s v="CRIC076"/>
        <s v="CRIC077"/>
        <s v="CRIC078"/>
        <s v="CRIC079"/>
        <s v="CRIC080"/>
        <s v="CRIC081"/>
        <s v="CRIC082"/>
        <s v="CRIC083"/>
        <s v="CRIC084"/>
        <s v="CRIC085"/>
        <s v="CRIC086"/>
        <s v="CRIC087"/>
        <s v="CRIC088"/>
      </sharedItems>
    </cacheField>
    <cacheField name="Compromiso" numFmtId="0">
      <sharedItems count="86" longText="1">
        <s v="Fase II de la planta de secado de arroz - Cabildo López Adentro"/>
        <s v="Segundo paquete de proyectos productivos en el área de autonomía alimentaria "/>
        <s v="15 procesos de legalización de resguardos"/>
        <s v="Adquisición de predios"/>
        <s v="Contratación de equipo de profesionales que atiendan los procesos de legalización y sirvan de articuladores."/>
        <s v="Implementación del piloto de conformidad al Decreto 2333 de 2014"/>
        <s v="Contratación equipo para la implementación de proyectos"/>
        <s v="Diagnóstico evaluación para la construcción de ruta que permita ser operadores de recursos de cooperación"/>
        <s v="Generación de la Política de cambio climático"/>
        <s v="Restauración, rehabilitación y recuperación en áreas priorizadas  de interés ambiental_x000a__x000a_"/>
        <s v="Identificación y formulación de proyectos del componente de economía naranja. "/>
        <s v="Adelantar la segunda fase de la ruta de protección relacionada con temas de hidrocarburos"/>
        <s v="Viviendas mejoradas "/>
        <s v="Viviendas Nuevas (360 unidades)"/>
        <s v="Memorando de entendimiento para generar celeridad en los procesos misionales de las entidades vinculadas a los procesos de formalización de tierras "/>
        <s v="El Gobierno Nacional gestionara la asignación presupuestal para las vigencias 2019 y 2020 por un valor de $15.000.000.000 para los proyectos de vías para lo cual gestionaran diferentes fuentes de financiación. ( Sistema General de Regalías)  "/>
        <s v="Convenio para la formación e intercambio de saberes, producción de contenidos y apoyo a las premingas"/>
        <s v="El Ministerio de Justicia y del Derecho apoyará, en los términos del Banco de Iniciativas y Proyectos al CRIC para el fortalecimiento de la justicia propia, el ejercicio de la JEI, la coordinación interjurisdiccional y/o la protección de los derechos de la mujer, la juventud, la niñez y los adultos mayores. "/>
        <s v="Fortalecimiento de Centros de Armonización"/>
        <s v="Propuesta para la realización del encuentro para la recuperación y el fortalecimiento de las prácticas ancestrales, prácticas apropiadas, deportivas, recreativas y de actividad física de los pueblos indígenas que conforman las 10 zonas del CRIC"/>
        <s v="Apoyo al funcionamiento de equipo para la formulación e implementación de Políticas Públicas y acciones afirmativas con enfoque diferencial"/>
        <s v="Con relación a la realización de encuentros regionales y nacionales con los pueblos indígenas y organizaciones para avanzar en el fortalecimiento de sus sistema y fortalecer el diálogo intercultural"/>
        <s v="Fortalecimiento de las estructuras de gobierno propio"/>
        <s v="Nodo Cauca DDHH_x000a_"/>
        <s v="Para el fortalecimiento y apoyo en la resolución de conflictos interétnicos e interétnicos_x000a__x000a_"/>
        <s v="Para garantizar el funcionamiento de la Comisión Mixta en el marco del decreto 1811 de 2017"/>
        <s v="Emisión de SPOTS "/>
        <s v="El Ministerio TIC asume la dotación del Centro TIC, una vez el beneficiario realice las adecuaciones del sitio."/>
        <s v="MinTIC financiará la minga del arte indígena y las TIC "/>
        <s v="MinTIC financiará un espacio de diálogo"/>
        <s v="MinTIC apoyará a colectivos de comunicación para la producción de contenidos digitales."/>
        <s v="MinTIC y el CRIC avanzan en la normalización de situación de 10 emisoras del CRIC"/>
        <s v="MinTIC y el CRIC se encuentran en gestiones para avanzar con la licencia de la emisora de Juan Tama, cuya resolución de viabilidad fue entregada en 2019."/>
        <s v="MinTIC apoyará la realización de un diagnóstico de uso y apropiación de las TIC en los colectivos de comunicación del CRIC"/>
        <s v="Producción de un contenido audiovisual de alta calidad, tipo documental con productores indígenas del CRIC"/>
        <s v="Articular y armonizar la escuela de formación de juventud con la estrategia SACUDETE"/>
        <s v="Infraestructura &quot;Casa de la Mujer&quot;  y acciones complementarias: Fortalecimiento organizativo y Dotación y adecuación del inmueble "/>
        <s v="Avanzar en la ruta de reparación colectiva"/>
        <s v="Unidad de Protección"/>
        <s v="Meta 2: Fortalecido el componente político mediante 10 Mingas de Formación del componente Político del SEIP. (10 mingas por año)_x000a_"/>
        <s v="Meta 1:  Estructurados los equipos de educación (61 Equipos: Ampillue 1 equipo; Kisgo 1 equipo, Polindara 1 equipo, Misak 1 equipo, Totoro 1 equipo, Inga 1 equipo, Kokonuko 1 equipos, Siapidara 1 equipos, Yanakonas 1 equipos, Nasa 6 equipos."/>
        <s v="Meta 10. Posicionado el andar del tiempo en los procesos educativos desde la ley de origen de los 10 pueblos, 3 mingas por pueblo x año, 3 minga regional  (30 mingas zonales por año; 3 minga regional por año)"/>
        <s v="Meta 11. Escuelas territoriales itinerantes por pueblos (10) retroalimentando y articulando procesos pedagógicos autónomos (4 encuentros al año) 30 anuales por un valor de "/>
        <s v="Meta 12: Apoyar  3  semilleros de investigación en Pedagogía Propia - SEIP y consolidar 10 semilleros nuevos (1 por cada pueblo) para fortalecer la pervivencia de los pueblos con la educación propia "/>
        <s v="Meta 13: Visibilizadas, compartidas  y apropiadas las experiencias educativas relevantes mediante el desarrollo de  intercambios de experiencias pedagógicas para fortalecer nuevos contextos pedagógicos. (4 intercambios regionales, 2 nacionales y uno (1) internacional)  cuatrienal"/>
        <s v="Meta 14: Fundamentación de los procesos educativos propios desde la espiritualidad de los pueblos indígenas (A 2022 se han fortalecido los procesos educativos con base en la orientación espiritual y cosmovisión propia de los pueblos indígenas (3 espacios de orientación espiritual por 10 pueblos x año, 100 personas por pueblo)"/>
        <s v="Meta 15: Fortalecidas las lenguas, las artes y expresiones culturales de los Pueblos Originarios, mediante 10 Espacios educativos por zona dotados con materiales pedagógicos para las artes y las expresiones artísticas en los territorios indígenas del Cauca por un valor"/>
        <s v="Meta 16: Fortalecida la estrategia para recuperación  y revitalización de los idiomas propios"/>
        <s v="Meta 19: Implementada y en operación la Productora de medios educativos (editorial, multimedia, aplicaciones, entre otros) para el fortalecimiento de  la construcción y publicación de Material educativo propio en el marco del SEIP"/>
        <s v="Meta 20: Establecidos mecanismos de reconocimiento a dinamizadores e Instituciones Educativas que estén implementado innovaciones pedagógicas en el marco del SEIP. (A partir del año 2019) (Se entregará un (1) reconocimiento y  (1) estímulo por zona cada "/>
        <s v="Meta 21: Estudiadas y caracterizadas las necesidades de plazas docentes en los territorios indígenas"/>
        <s v="Meta 24: Diseñado y presupuestado (proyectos)  para la construcción de espacios pedagógicos adecuados y culturalmente pertinentes en los territorios indígenas que conforman el CRIC"/>
        <s v="Meta 25. Espacios pedagógicos construidos y adecuados al contexto cultural en los territorios indígenas que conforman el CRIC "/>
        <s v="Meta 26: 11 espacios educativos del nivel zonal y regional adecuadas y equipadas (10 zonales y 1 regional)"/>
        <s v="Meta 27: Consolidado el Sistema Único de Información Indígena SUIIN para la operatividad del SEIP, mediante el Prototipado de las necesidades de información del sistema por componentes del SEIP (Captura de data, procesamientos básicos de data, reporte estadístico, etc.)"/>
        <s v="Meta 28: Plataforma del Sistema Único de Información -SUIIN en plena operación para la operatividad del SEIP"/>
        <s v="Meta 29: Estructurado un equipo técnico de seguimiento, ejecución y evaluación del PEBI al plan cuatrienal del 1811 "/>
        <s v="Meta 3: Fortalecidas  las autoridades educativas mediante 1 minga regional y 10 mingas por pueblo de pensamiento y formación para fortalecer las autoridades Educativas del SEIP. (11 mingas por año)"/>
        <s v="Meta 30. Fortalecimiento UAIIN "/>
        <s v="Meta 4: Identificados los lineamientos políticos, pedagógicos y administrativos del SEIP  de los 10 pueblos, mediante 10 Documentos de lineamientos políticos, pedagógicos y administrativos del SEIP en el marco de la ley de origen de los pueblos y 1 documento revisado, ajustado y reimpreso del SEIP"/>
        <s v="Meta 5: Fortalecida la gobernabilidad escolar mediante 4 encuentros regionales de semilleros  de Identidad, autoridad y defensa territorial. (niños y niñas) a fin de seguir legitimando las formas  de organización y Educación Propia  (1 por año)"/>
        <s v="Meta 7: Implementado un (1) equipo del componente pedagógico regional (27 personas) para dinamizar la estructura Pedagógica del SEIP"/>
        <s v="Meta 8. Mingas de pensamientos 2 por  10 pueblo  y 2 regional por año para la orientación de los procesos pedagógicos que encaminen a la consolidación del Tejido de Conocimiento y Sabiduría de la Educación Propia"/>
        <s v="Meta 9. Definición de lineamientos y propuestas pedagógicas para los  procesos de formación  de la educación propia en el marco SEIP.; mediante Mingas de pensamientos regionales para (2 MINGA ANUALES POR PUEBLO)"/>
        <s v="Proponer fechas para el desarrollo de un Taller de análisis de reporte de información que debe remitir periódicamente la EPSI AIC_x000a_"/>
        <s v="El Gobierno Nacional a través del Ministerio de Salud y Protección Social (MSPS en adelante) direccionará $38.000 millones de pesos para el saneamiento financiero de la EPSI AIC distribuidos inicialmente, de conformidad con lo anotado en la Tabla 1. Entre las vigencias 2019 y 2020. Lo anterior en el acuerdo de punto final aprobado en el Plan Nacional de Desarrollo."/>
        <s v="El MSPS destinará 11.900 millones de pesos a partir de la vigencia 2020 y hasta el 2022 para desarrollar infraestructura en salud. Para el efecto se acuerda preparar los respectivos proyectos y condicionado al cumplimiento de los requisitos establecidos, tales como los reportes dispuestos en el Decreto 2193 y que sean objetos de la vigilancia a cargo de las Secretarías de Salud que correspondan."/>
        <s v="El MSPS se compromete a destinar 16.000 millones a través de proyecto de inversión para el fortalecimiento de estructuras propias en el sistema indígena de salud propia intercultural de conformidad con lo establecido en la Tabla 1. Para el cumplimiento de este acuerdo el Departamento Nacional de Planeación tendrá en cuenta para la cuota de inversión del sector salud un monto anual de 6.000 millones de pesos para cada una de las vigencias 2021 y 2022, y en consistencia con el marco de gasto de mediano plazo."/>
        <s v="El MSPS se compromete a remitir un cronograma de plan de trabajo para: _x000a_• Continuar en la construcción de los códigos para los reportes con enfoque diferencial de los RIPS a cargo de la oficina de Costos y Tarifas del MSPS_x000a_• Proponer fechas para el desarrollo de un Taller de análisis de reporte de información que debe remitir periódicamente la EPSI AIC_x000a_• Revisar los procesos de Afiliación de personas no indígenas en la EPS, por concepto de traslado forzoso._x000a_• Analizar los traslados por el sistema de afiliación transaccional (SAT) de población no indígena._x000a_"/>
        <s v="Para 2020, el MSPS destinará $29.000 millones de pesos por concepto de la UPC diferencial que se reconoce a la EPSI 03.  Las partes acuerdan que el 31 de diciembre de 2020 finaliza el piloto iniciado en virtud de la Minga 2017, fecha a partir del cual se deberá fijar un porcentaje definitivo de la UPC diferencial indígena de acuerdo con los resultados del piloto."/>
        <s v="Primer paquete de 7 proyectos productivos en el área de autonomía alimentaria "/>
        <s v="Proyecto de trilladora de café para la comunidad de Juan Tama"/>
        <s v="Reglamento o manual operativo de la ADR que recoja el enfoque diferencial"/>
        <s v="Contratación del equipo de 9 profesionales que atiendan los procesos de legalización y servirán de articuladores en 2020."/>
        <s v="Adelantar la primera fase de la ruta de protección relacionada con temas mineros."/>
        <s v="El CRIC presentara el listado de proyectos viales incluyendo caminos ancestrales el 22 de julio de 2019, el cual deberá ser radicado ante el Ministerio de Transporte "/>
        <s v="Para el 2019 el CRIC debe presentar el listado de proyectos de las vías para territorios indígenas y el Ministerio de Transporte realizara el análisis de viabilidad, siempre y cuando no tengan algún tipo de restricción o condicionamiento "/>
        <s v="Posteriormente se realizara la contratación del equipo técnico para la estructuración de los proyectos viales en el año 2019 "/>
        <s v="Contratación equipo formulación de proyectos"/>
        <s v="Caracterización de los sistemas de justicia propia pueblos indígenas CRIC segunda fase"/>
        <s v="MinTIC financiará la preminga del arte indígena y las TIC "/>
        <s v="Estudios Preliminares, Informes de Caracterización y demandas de los de los casos priorizados y focalizados en  la Mesa Permanente de Concertación"/>
        <s v="Meta 22: Definida una metodología propia para establecer el cálculo de los costos integrales del SEIP, la cual incluye la definición del instrumento Jurídico (acta 26/04/2018)."/>
        <s v="Meta 23: Caracterizado el estado actual y necesidad de infraestructura en el 100% de los espacios pedagógicos del SEIP (Dic 2019) "/>
        <s v="Continuar en la construcción de los códigos para los reportes con enfoque diferencial de los RIPS a cargo de la oficina de Costos y Tarifas del MSPS_x000a__x000a_"/>
        <s v="Proyectos Estructurados  Eje de Paz"/>
      </sharedItems>
    </cacheField>
    <cacheField name="Sector" numFmtId="0">
      <sharedItems count="16">
        <s v="Agropecuario"/>
        <s v="Ambiente"/>
        <s v="Cultura"/>
        <s v="Minas y Energía"/>
        <s v="Vivienda Ciudad y Territorio"/>
        <s v="Transporte"/>
        <s v="Justicia y del Derecho"/>
        <s v="Deporte"/>
        <s v="Interior"/>
        <s v="TIC"/>
        <s v="Presidencia"/>
        <s v="Inclusión Social"/>
        <s v="Educación"/>
        <s v="Salud"/>
        <s v="Comunicaciones"/>
        <s v="Planeación"/>
      </sharedItems>
    </cacheField>
    <cacheField name="Entidad" numFmtId="0">
      <sharedItems count="22">
        <s v="Agencia de Desarrollo Rural"/>
        <s v="Agencia Nacional de tierras"/>
        <s v="Ministerio de Ambiente"/>
        <s v="Ministerio de Cultura"/>
        <s v="Ministerio de Minas y Energía"/>
        <s v="Ministerio de Vivienda"/>
        <s v="MinAgricultura"/>
        <s v="Transporte"/>
        <s v="Ministerio de Justicia"/>
        <s v="Ministerio del Deporte"/>
        <s v="Ministerio del Interior"/>
        <s v="MinTIC"/>
        <s v="Presidencia de la República"/>
        <s v="Unidad de Víctimas"/>
        <s v="Unidad Nacional de Protección"/>
        <s v="Ministerio de Educación Nacional"/>
        <s v="Ministerio de Salud"/>
        <s v="Ministerio de Transporte"/>
        <s v="Fondo Único De Tecnologías De La Información Y Las Comunicaciones"/>
        <s v="Unidad de Restitución de Tierras"/>
        <s v="Departamento Nacional de Planeación"/>
        <s v="FONVIVIE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ia Juliana Castañeda Casas" refreshedDate="43957.531565046294" createdVersion="6" refreshedVersion="6" minRefreshableVersion="3" recordCount="298">
  <cacheSource type="worksheet">
    <worksheetSource ref="A2:D300" sheet="NARP" r:id="rId2"/>
  </cacheSource>
  <cacheFields count="4">
    <cacheField name="Código_Compromiso" numFmtId="0">
      <sharedItems containsMixedTypes="1" containsNumber="1" containsInteger="1" minValue="10" maxValue="36" count="267">
        <n v="10"/>
        <n v="11"/>
        <n v="14"/>
        <n v="16"/>
        <n v="21"/>
        <n v="22"/>
        <n v="23"/>
        <n v="24"/>
        <n v="26"/>
        <n v="27"/>
        <s v="28.1"/>
        <s v="28.2"/>
        <n v="29"/>
        <n v="32"/>
        <n v="34"/>
        <n v="35"/>
        <n v="36"/>
        <s v="A1"/>
        <s v="A12"/>
        <s v="A13"/>
        <s v="A17"/>
        <s v="A2"/>
        <s v="A28"/>
        <s v="A29.1"/>
        <s v="A29.2"/>
        <s v="A29.3"/>
        <s v="A33.1"/>
        <s v="A33.2"/>
        <s v="A33.3"/>
        <s v="A34"/>
        <s v="A35"/>
        <s v="A38"/>
        <s v="A4"/>
        <s v="A5"/>
        <s v="A7"/>
        <s v="C1"/>
        <s v="C11"/>
        <s v="C12"/>
        <s v="C13"/>
        <s v="C14"/>
        <s v="C15.1"/>
        <s v="C15.2"/>
        <s v="C16"/>
        <s v="C17"/>
        <s v="C18"/>
        <s v="C2"/>
        <s v="C21"/>
        <s v="C22"/>
        <s v="C23.1"/>
        <s v="C23.2"/>
        <s v="C24"/>
        <s v="C25"/>
        <s v="C26"/>
        <s v="C27.1"/>
        <s v="C27.2"/>
        <s v="C28"/>
        <s v="C29"/>
        <s v="C3"/>
        <s v="C32"/>
        <s v="C33"/>
        <s v="C34"/>
        <s v="C35"/>
        <s v="C36"/>
        <s v="C37"/>
        <s v="C38"/>
        <s v="C4"/>
        <s v="C5"/>
        <s v="C6"/>
        <s v="C8"/>
        <s v="C9"/>
        <s v="E1"/>
        <s v="E10"/>
        <s v="E11"/>
        <s v="E12"/>
        <s v="E13"/>
        <s v="E14"/>
        <s v="E15"/>
        <s v="E16"/>
        <s v="E17"/>
        <s v="E19"/>
        <s v="E20"/>
        <s v="E21"/>
        <s v="E23"/>
        <s v="E25"/>
        <s v="E26"/>
        <s v="E27"/>
        <s v="E28"/>
        <s v="E29"/>
        <s v="E3"/>
        <s v="E30"/>
        <s v="E31"/>
        <s v="E32"/>
        <s v="E33"/>
        <s v="E34"/>
        <s v="E35"/>
        <s v="E36"/>
        <s v="E37"/>
        <s v="E38"/>
        <s v="E39"/>
        <s v="E4"/>
        <s v="E40.1"/>
        <s v="E40.2"/>
        <s v="E41"/>
        <s v="E42"/>
        <s v="E43"/>
        <s v="E44"/>
        <s v="E45"/>
        <s v="E48"/>
        <s v="E49"/>
        <s v="E5"/>
        <s v="E50"/>
        <s v="E51"/>
        <s v="E52"/>
        <s v="E53"/>
        <s v="E54"/>
        <s v="E55"/>
        <s v="E57"/>
        <s v="E58"/>
        <s v="E59"/>
        <s v="E6"/>
        <s v="E61"/>
        <s v="E62"/>
        <s v="E63"/>
        <s v="E64"/>
        <s v="E65"/>
        <s v="E7"/>
        <s v="E8"/>
        <s v="E9"/>
        <s v="G1"/>
        <s v="G10"/>
        <s v="G11"/>
        <s v="G13.1"/>
        <s v="G13.2"/>
        <s v="G13.3"/>
        <s v="G3"/>
        <s v="H1"/>
        <s v="H10"/>
        <s v="H11"/>
        <s v="H12"/>
        <s v="H13"/>
        <s v="H14"/>
        <s v="H15.1"/>
        <s v="H15.2"/>
        <s v="H16"/>
        <s v="H17"/>
        <s v="H18"/>
        <s v="H2"/>
        <s v="H21"/>
        <s v="H22"/>
        <s v="H3"/>
        <s v="H4"/>
        <s v="H5"/>
        <s v="H7"/>
        <s v="H8"/>
        <s v="H9"/>
        <s v="I1"/>
        <s v="I2"/>
        <s v="I3"/>
        <s v="I4"/>
        <s v="I5"/>
        <s v="I7.1"/>
        <s v="I7.2"/>
        <s v="I8"/>
        <s v="J11"/>
        <s v="J2"/>
        <s v="J4"/>
        <s v="J5"/>
        <s v="J7"/>
        <s v="J9"/>
        <s v="K1"/>
        <s v="K2"/>
        <s v="K3"/>
        <s v="K5"/>
        <s v="K6"/>
        <s v="K7"/>
        <s v="K8"/>
        <s v="K9"/>
        <s v="M15"/>
        <s v="M16"/>
        <s v="M17"/>
        <s v="M19"/>
        <s v="M2"/>
        <s v="M4"/>
        <s v="M5"/>
        <s v="M7"/>
        <s v="M9"/>
        <s v="O1.1"/>
        <s v="O1.2"/>
        <s v="P17"/>
        <s v="P18"/>
        <s v="P19"/>
        <s v="P20"/>
        <s v="P21"/>
        <s v="|"/>
        <s v="P6"/>
        <s v="P7"/>
        <s v="P9"/>
        <s v="S1.1"/>
        <s v="S1.2"/>
        <s v="S10"/>
        <s v="S11"/>
        <s v="S2.1"/>
        <s v="S2.2"/>
        <s v="S2.3"/>
        <s v="S22"/>
        <s v="S23.1"/>
        <s v="S23.2"/>
        <s v="S25"/>
        <s v="S3.1"/>
        <s v="S3.2"/>
        <s v="S4.1"/>
        <s v="S4.2"/>
        <s v="S5.1"/>
        <s v="S5.8"/>
        <s v="S5.9"/>
        <s v="S5.2"/>
        <s v="S5.3"/>
        <s v="S5.4"/>
        <s v="S5.5"/>
        <s v="S5.6"/>
        <s v="S5.7"/>
        <s v="S6"/>
        <s v="S6.1"/>
        <s v="S6.2"/>
        <s v="S7"/>
        <s v="S8.1"/>
        <s v="S8.2"/>
        <s v="S8.3"/>
        <s v="S8.4"/>
        <s v="S9"/>
        <s v="T3.1"/>
        <s v="T3.2"/>
        <s v="T3.3"/>
        <s v="U1.1"/>
        <s v="U1.2"/>
        <s v="U1.3"/>
        <s v="U2"/>
        <s v="U3"/>
        <s v="U5"/>
        <s v="V1"/>
        <s v="V10"/>
        <s v="V11"/>
        <s v="V12"/>
        <s v="V13"/>
        <s v="V14"/>
        <s v="V15"/>
        <s v="V3"/>
        <s v="V4"/>
        <s v="V5"/>
        <s v="V6"/>
        <s v="V7"/>
        <s v="V8"/>
        <s v="V9"/>
        <s v="W1"/>
        <s v="W10"/>
        <s v="W11"/>
        <s v="W13"/>
        <s v="W16"/>
        <s v="W4"/>
        <s v="W9"/>
        <s v="Z1"/>
        <s v="Z2"/>
        <s v="Z4"/>
        <s v="Z5"/>
        <s v="Z6"/>
        <s v="Z9"/>
        <n v="17"/>
      </sharedItems>
    </cacheField>
    <cacheField name="Compromiso" numFmtId="0">
      <sharedItems count="246" longText="1">
        <s v="Desde ProColombia se ofrecerá capacitación a través de los Programas de Formación Exportadora de Bienes y Servicios en los que podrán participar productores Negros, Afrocolombianos, Raizales Y Palenqueros de bienes y servicios. Se dará acompañamiento a los empresarios que cuenten con potencial exportador. Así mismo, ProColombia divulgará las ruedas de negocio que organice para que empresas con experiencia exportadora o, que hayan sido acompañadas y asesoradas en su proceso exportador si no han exportado, participen en las ruedas de negocio y tengan citas con compradores internacionales de diferentes países de acuerdo con los productos ofertados"/>
        <s v="La Ley 105 de 1993 define las competencias en materia de infraestructura vial. Acorde con lo anterior el Ministerio de transporte a través del grupo apoyo a las regiones de la Dirección de Infraestructura del Viceministerio de Infraestructura, se compromete en ofrecer, capacitaciones y asistencia técnica enfocadas en la formulación de proyectos y fuentes de financiación del Gobierno Nacional para la obtención de recursos para proyectos de vías terciarias a las comunidades Negras, afrocolombiana, raizales y palenqueras"/>
        <s v="Reglamentar el capitulo 7 de la ley 70"/>
        <s v="Soluciones de vivienda para comunidades Negras, Afrocolombianas, Raizales Y Palenqueras"/>
        <s v="En el Marco del Sistema Nacional de Innovación Agropecuaria se desarrollarán estrategias para facilitar la transferencia de conocimiento y tecnología para la productividad agropecuaria de las Comunidades Negras, Afrocolombianas, Raizales y Palenqueras"/>
        <s v="Implementar distritos de riegos en territorios de Comunidades Negras"/>
        <s v="El Gobierno Nacional a través de sus entidades competentes y de acuerdo a su misionalidad implementará instrumentos para fomentar, crear, fortalecer y ofrecer alternativas de financiamiento para iniciativas productivas y empresas de comunidades NEGRAS, AFROCOLOMBIANAS, RAIZALES Y PALENQUERAS. "/>
        <s v="El Gobierno nacional formulara y ejecutara proyectos de inversión para dar cumplimiento a los acuerdos suscritos con las Comunidades negras, afrocolombianas, raizales y palenqueras en coordinación con las Oficinas de Planeación de las Entidades"/>
        <s v="Mejorar el material genético de líneas productivas escogidas por Comunidades Negras"/>
        <s v="El Ministerio del Interior en coordinación con el DANE harán un acompañamiento técnico a los Consejos Comunitarios y demás formas organizativas de las comunidades negras, afrocolombianas y palenqueras para que mejoren los criterios con los que obtienen información de sus comunidades "/>
        <s v="Las entidades Estatales del orden nacional conforme a sus competencias identificará mediante un marcador presupuestal especial, las asignaciones presupuestales específicas para las comunidades Negras, Afrocolombianas, Raizales Y Palenqueras y , con el fin de preparar anualmente un informe de los recursos y los resultados obtenidos en desarrollo de estos Pueblos de la vigencia inmediatamente anterior y los recursos apropiados para la vigencia en curso."/>
        <s v="Este informe deberá ser presentado a más tardar en el mes de abril de cada año, a las instancias de concertación y Consulta del nivel nacional de las Negros, Afrocolombianos, Raizales Y Palenqueros"/>
        <s v="Como parte integral del Plan Plurianual de Inversiones se incluyen las proyecciones indicativas acordadas en el marco de la consulta previa, estimadas para las comunidades negras, afrocolombianas, raizales y palenqueras en un monto global de 19 billones de pesos, considerando el Plan Macroeconómico y el Marco Fiscal de mediano Plazo del Gobierno Nacional, de acuerdo con todas las fuentes del presente Plan Plurianual de Inversiones"/>
        <s v="El Ministerio del Interior convocará al DNP, Colombia Compra Eficiente y demás instancias competentes para adelantar un ejercicio técnico, con el objetivo de construir soluciones con enfoque diferencial en relación con la capacidad jurídica y el régimen de contratación de los Consejos Comunitarios y demás formas organizativas de las comunidades negras, afrocolombianas y palenqueras "/>
        <s v="Asignación presupuestal a la Dirección de comunidades negras del Ministerio del Interior para el fortalecimiento organizativo de los Consejos Comunitarios y formas y expresiones organizativas de las comunidades negras, afrocolombianas, raizales y palenqueras"/>
        <s v="Se aprueba el uso del marcador presupuestal de los recursos que se invertirán en el desarrollo de las comunidades Negras, Afrocolombianas, Raizales Y Palenqueras"/>
        <s v="Aprobado, el pacto por la equidad de oportunidades para grupos étnicos contará con un capítulo para comunidades negras"/>
        <s v="El gobierno a través del ministerio de ambiente y desarrollo sostenible formulara e implementará un programa de restauración, conservación de ecosistemas que faciliten la adaptación al cambio climático en los territorios colectivos y/o ancestrales."/>
        <s v="El MADS promoverá acciones encaminadas a fortalecer los conocimientos, usos, costumbres, saberes y prácticas tradicionales de comunidades negras asociadas a la conservación de la biodiversidad, bosques y ecosistemas"/>
        <s v="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
        <s v="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
        <s v="La Unidad Nacional para la Gestión del Riesgo de Desastres coordinará con las autoridades locales las acciones que garanticen la participación efectiva de las comunidades Negras, Afro, raizales y Palenqueras y la incorporación de acciones en Las Estrategias de Respuesta a Emergencias Departamentales para el fortalecimiento de las comunidades Negras, Afro, raizales y Palenqueras en preparación y ejecución de respuestas ante emergencias y desastres incluyendo los lineamientos en materia de adaptación y mitigación al cambio climático."/>
        <s v="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
        <s v="S29 -1 Diseñar con la Consultiva de Alto Nivel e implementar una estrategia integral de gestión de recursos para la protección, conservación, restauración y cuidado de las áreas estratégicas de sensibilidad ambiental y ecológica de los territorios colectivos de comunidades negras."/>
        <s v="S29 -2 Diseñar  con la Consultiva de Alto Nivel e implementar una ruta de trabajo  para la construcción de una categoría de Área de Conservación comunitaria en territorios de comunidades Negras, Afrocolombianas, Raizales Y Palenqueras y su integración al SINAP."/>
        <s v="MinAmbiente, propone incluir en el PND el siguiente articulo:_x000a_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_x000a_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
        <s v="2. Las comunidades negras, afrocolombianas, raizales y palenqueras serán beneficiarios del incentivo de manera colectiva de acuerdo a los procedimientos que de manera autónoma se establezcan en sus territorios."/>
        <s v="3. La consulta previa del presente articulado sobre el incentivo de pago por servicios ambientales servirá de marco para el diseño e implementación de proyectos específicos de pago por servicios ambientales en territorios de las comunidades negras, afrocolombianas, raizales y palenqueras."/>
        <s v="Formulación de programas y proyectos dirigidos a mujeres negras, afrocolombianas, palenqueras y raizales para la conservación de la biodiversidad y los bosques en reconocimiento al rol que asumen las mujeres en la conservación ambiental, la reafirmación cultural y la protección de la biodiversidad."/>
        <s v="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
        <s v="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
        <s v="Financiar la ordenación de cuencas hidrográficas de territorios colectivos titulados, no titulados y ancestrales a través de las autoridades ambientales competentes, de acuerdo con los criterios de priorización, en el marco del decreto 1640 de 2012."/>
        <s v="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
        <s v="MinAmbiente en coordinación con las autoridades ambientales e institutos de investigación, promoverá el uso eficiente de aguas, suelo y biodiversidad en los territorios de comunidades negras, afrocolombianas, palenqueras y raizales teniendo en cuenta sus usos y costumbres."/>
        <s v="El Ministerio de Cultura cuenta con la Dirección de Poblaciones, de carácter misional que asesora en la formulación de políticas, planes y proyectos que permiten el reconocimiento y la inclusión de las especialidades culturales de las comunidades negras, afrocolombianas, raizales y palanqueras, grupos étnicos, población con discapacidad, población LGTBI, sujetos de especial protección constitucional, grupos de interés y población en condiciones de vulnerabilidad. "/>
        <s v="El Ministerio de Cultura cofinanciará con las comunidades Negras, Afrocolombianas, Raizales Y Palenqueras a través de sus expresiones organizativas las propuestas de conmemoración del mes de la herencia africana. "/>
        <s v="El SENA ofrecerá acciones de formación profesional integral para mejorar los perfiles ocupacionales de los miembros de las comunidades negras, afrocolombianas, raizales y palenqueras, e incidir en sus niveles de inserción laboral."/>
        <s v="EL gobierno nacional a través del ministerio de cultura apoyará, a través de sus diferentes programas como: mujeres Negros, Afrocolombianos, Raizales Y Palenqueros, mes de la herencia africana, entre otros, el reconocimiento de la conmemoración de las fechas emblemáticas de las comunidades negras con perspectiva de género."/>
        <s v="EL gobierno nacional a través del ministerio de cultura Fortalecerá las acciones para la realización de. Intercambio cultural de las comunidades negras afrocolombianas raizales y palenqueras."/>
        <s v="El Ministerio de Cultura vinculará a las comunidades Negras, Afrocolombianas, Raizales Y Palenqueras a la conmemoración del Bicentenario a través de una estrategia concertada que garantice su participación con enfoque propio."/>
        <s v="Se propiciarán espacio de reflexión sobre las narrativas de las comunidades Negras, Afrocolombianas, Raizales Y Palenqueras en la historia de Colombia. "/>
        <s v="El gobierno nacional a través del Ministerio de Cultura y su entidad adscrita el ICANH adelanta acciones para el desarrollo de las iniciativas que permitan identificar el patrimonio sumergido en aguas colombianas y a su vez dinamizará investigaciones de los yacimientos y estructuras arqueológicas que se encuentran bajo las aguas, en el lecho marino o en aguas continentales como ríos, lagunas y lagos y que hacen parte del patrimonio arqueológico de la nación. No se reconocerán su titulación a las comunidades. "/>
        <s v="Para el fortalecimiento y protección de los patrimonios orales, el Ministerio de Cultura hará seguimiento y permanente actualización de los PES aprobados. De las comunidades Negras, Afrocolombianas, Raizales Y Palenqueras se encuentran, entre estos: Músicas de Marimba y Cantos Tradicionales del Pacifico Sur Colombiano, Conocimientos Tradicionales Asociados a la Partería, Fiestas de San Pacho, palenque de san Basilio, gualies, alabaos, y levantamiento de tumba. Ritos mortuorios de las comunidades Afro del medio Sanjuan. Asesorar técnicamente a las Comunidades Negras, Afrocolombianas, Raizales Y Palenqueras en la identificación de las manifestaciones que pueden ser postuladas en alguna de las listas representativas (Nacional y de la Humanidad) "/>
        <s v="El Ministerio de Cultura presentará y concertará el Plan Decenal de Protección y Fortalecimiento de Lenguas Nativas, artículo. 24 ley 1381 de 2010."/>
        <s v="El Ministerio de Cultura diseñará un proyecto de infraestructura cultural concertada con la Comunidades Negras, Afrocolombianas, Raizales Y Palenqueras, viabilizarlos técnicamente y buscar su financiación sujeto a la disponibilidad presupuestal del Ministerio de Cultura y las gestiones de cofinanciación y cooperación que se realicen con otras entidades. "/>
        <s v="El gobierno Nacional implementará la estrategia SACÚDETE en 8 municipios priorizados con enfoque de comunidades Negras, Afrocolombianas y Palenqueras"/>
        <s v="El Gobierno a través del Ministerio de Cultura implementara un programa especial de formación artística a nivel nacional que apunte a la consolidación y cualificación de procesos como Escuelas de formación artística de Comunidades Negras, Afrocolombianas, Raizales y Palenqueras de música y danza"/>
        <s v="Además del programa leer es mi cuento, el Gobierno a través del Ministerio de Cultura fomentará hábitos de lectura de cuentos, mitos y leyendas Negros, Afrocolombianos, Raizales Y Palenqueros."/>
        <s v="El ministerio realizará una convocatoria dirigida a las comunidades Negras, Afrocolombianas, Raizales Y Palenqueras para ser beneficiarias con la dotación básica del ministerio de cultura-biblioteca nacional, para iniciativas propias de creación y/o fortalecimiento de bibliotecas públicas en sus comunidades. "/>
        <s v="Promover la comercialización de los productos hechos a mano de los Talleres Escuela fortalecidos en las comunidades Negras, Afrocolombianas, Raizales y Palenqueros en la escuela taller naranja "/>
        <s v="El Ministerio del Interior y la Policía Nacional se compromete a salvaguardar el contexto cultura de las Negros, Afrocolombianos, Raizales Y Palenqueros en las actuaciones de la Policía nacional "/>
        <s v="El Ministerio de Cultura garantizara la realización de 5 eventos para el día de conmemoración Nacional de las lenguas maternas "/>
        <s v=" El Gobierno a través del Ministerio de Cultura, fortalecerá los procesos de emprendimientos creativos y culturales de consejos comunitarias y expresiones organizativas de las comunidades negras, afrocolombianas, raizales y palenqueras."/>
        <s v="Coldeportes con el acompañamiento de los consejos comunitarios y organizaciones de comunidades negras, afrocolombianas, raizales y palenqueras, realizará un censo y diagnóstico de escenarios deportivos, así mismo Coldeportes brindara soporte técnico desde la Dirección de posicionamiento y liderazgo deportivo para la priorización de regiones y deportes donde se suscribirán convenios y/o contratos para cofinanciar la construcción, adecuación y dotación de escenarios deportivos y centros de alto rendimiento de acuerdo con disponibilidad técnica y presupuestal de cada vigencia. "/>
        <s v="Coldeportes garantiza ampliar la cobertura en las actividades físicas, recreativas y deportivas extraescolares con el apoyo de los consejos comunitarios y organizaciones de comunidades negras, afrocolombianas, raizales y palenqueras, a través de convenios de cofinanciación con los entes del sistema nacional del deporte para su implementación en el territorio. "/>
        <s v="El Ministerio de Cultura garantizará la participación de las comunidades Negras, Afrocolombianas, Raizales Y Palenqueras en las estrategias y planes artísticos y culturales de acuerdo la normatividad vigente y en su defecto en concertación con las comunidades."/>
        <s v="Coldeportes se compromete a fortalecer la asistencia técnica, en ciencias del deporte y apoyo psicosocial, con el fin de mejorar la proyección de los atletas de alto rendimiento que pertenecen a consejos comunitarios y organizaciones de comunidades negras, afrocolombianas, raizales y palenqueras, de acuerdo a lo reglamentado por la resolución 222 de 2017."/>
        <s v="Coldeportes priorizará la participación de entrenadores gestores en los Centros de Desarrollo Deportivo CENDER en comunidades negras, afrocolombianas, raizales y palenqueras."/>
        <s v="Coldeportes impulsará el Deporte social comunitario promoviendo los deportes tradicionales y ancestrales y programas de recreación, en las zonas urbanas y rurales donde se ubican las comunidades negras, afrocolombianas, raizales y palenqueras, a través de convenios de cofinanciación con los entes deportivos departamentales para su implementación en territorio, articulados con los consejos comunitarios y organizaciones de comunidades negras, afrocolombianas, raizales y palenqueras. "/>
        <s v="Coldeportes garantiza realizar los Juegos del litoral pacifico (Ley 10 de 1975), celebrados cada dos años y los Juegos del caribe (Ley 978 de 2005), celebrados cada tres años, a través de convenio de cofinanciación con los entes deportivos departamentales y estará sujeto a la línea de inversión aprobada por el gobierno nacional. "/>
        <s v="Coldeportes fortalecerá el programa de Talento y Reserva Deportiva en las regiones, donde existen comunidades negras afrocolombianas raizales y palenqueras. El talento y reserva deportiva se seleccionará a través de los Centros de Desarrollo Deportivos Regionales CENDER. "/>
        <s v="El ministerio de cultura fortalecerá y capacitará a las personas en condición de discapacidad y sus organizaciones con el fin de que puedan acceder a las diferentes fuentes de financiación del estado y la cooperación internacional. "/>
        <s v="Impulsar la elaboración o actualización de los Planes Especiales de Salvaguardia PES en los Pueblos Negros, Afrocolombianos, Palanqueros y Raizales. Para el reconocimiento de las diversas manifestaciones del Patrimonio Cultural Inmaterial asociado al Pueblo Negros, Afrocolombianos, Palanqueros y Raizales en materia de Inclusión en la Lista Representativa del Patrimonio Cultural inmaterial de la Nación (LRPCIN) y Lista Representativa del Patrimonio Cultural Inmaterial de la humanidad (LRPCI)."/>
        <s v="El Ministerio de Cultura a través de la dirección de patrimonio iniciará en el 2020 el inventario del patrimonio arquitectónico de la arquitectura tradicional de las regiones habitadas por comunidades negras afrocolombianas raizales y palenqueras en concertación con estas comunidades. "/>
        <s v="El Ministerio de Cultura, a través del Programa Nacional de Concertación y bajo el mecanismo de convocatoria pública apoyará las festividades de las comunidades Negras, Afrocolombianas, Raizales Y Palenqueras."/>
        <s v="La casa de cultura será apoyada a través del Programa Nacional de Concertación una línea específica para comunidades negras, afrocolombianas, maizales y palanqueras, siempre y cuando se presenten a la convocatoria pública. Adicionalmente el Ministerio asesorara a los departamentos y ciudades capitales, si así lo deciden su autonomía, en la creación de las casas de la cultura. "/>
        <s v="El Ministerio de Cultura fortalecerá el Portafolio de Estímulos con un enfoque diferencial poblacional y concertará con las comunidades a través de sus representantes ante el Consejo Nacional de Cultura, ajustando criterios y requisitos de las convocatorias, así como las líneas específicas para Comunidades Negras, Afrocolombianas, Raizales Y Palenqueras. "/>
        <s v="El Ministerio de Educación Nacional garantiza la gratuidad e implementar estrategias de acceso y permanencia en los niveles de preescolar básica y media a los niños, niñas y jóvenes de las comunidades negras, afrocolombianas, raizales y palenqueras."/>
        <s v="El Ministerio de Educación Nacional en el marco del estatuto autónomo de profesionalización de docentes etnoeducadores, fortalecerá la etnoeducación, la lenguas nativas, y la enseñanza de la historia de la diáspora africana, resaltando las figuras de los lideres afrodescendientes, mediante vinculación y cualificación de docentes y directivos docentes en todas las Instituciones de Educación Oficial en los niveles de preescolar, básica y media para las que aplique el estatuto mencionado, en todo el territorio nacional."/>
        <s v="El Ministerio de Educación Nacional implementa una estrategia de cualificación para la ciudadanía y la convivencia orientada a prevenir la discriminación y el racismo a través de la formación a docentes, directivos y docentes etnoeducadores."/>
        <s v="El Ministerio de Educación Nacional diseñará las orientaciones o lineamientos para prevenir el racismo y la discriminación en las instituciones educativas y etnoeducativas de comunidades negras afrocolombianas, raizales y palenqueras, en concertación con ellas, en el marco de lo establecido en el capítulo sexto de la ley 70 del 1993"/>
        <s v="Garantizar la financiación de la ruta metodológica de consulta previa para presentar el proyecto de Ley que conduzca a la expedición e implementación del estatuto de profesionalización para docentes y directivos docentes etnoeducadores de las comunidades Negras, Afrocolombianas, Raizal y Palenquera al servicio del Estado colombiano."/>
        <s v="En el marco de la expedición e implementación del estatuto de profesionalización para docentes y directivos docentes etnoeducadores de las comunidades negras, afrocolombianas, raizales y palenqueras, se adelanta la vinculación de los perfiles que allí se definan incluidos los de lengua nativa para la educación de las comunidades negras, afrocolombianas, raizales y palenqueras."/>
        <s v="En el marco de la expedición e implementación del estatuto de profesionalización para docentes y directivos docentes etnoeducadores de las comunidades Negras, Afrocolombianas, Raizal y Palenquera, se adelanta el ingreso y el proceso de vinculación de personal auxiliar en lengua nativa palenquera y raizal al servicio educativo de conformidad con el parágrafo del artículo 20 de la Ley 1381 de 2010."/>
        <s v="El Ministerio de Educación Nacional formula e implementar un plan para promover el desarrollo de la catedra de estudios afrocolombianos en establecimientos públicos y privados. Así mismo, acompaña con asistencia técnica a los establecimientos educativos etnoeducadores para asegurar la reorganización Curricular atendiendo lo dispuesto en el artículo 39 de la Ley 70 de 1993."/>
        <s v="El Ministerio de Educación Nacional garantiza la asistencia técnica a las entidades territoriales en los procesos de resignificación de los Proyectos Educativos institucionales a Proyectos etnoeducativos Comunitarios en establecimientos etnoeducativos que atienden población con presencia de comunidades Negras, Afrocolombianas, raizal y palenqueras."/>
        <s v="El Ministerio de Educación Nacional garantizará, en coordinación con Entidades territoriales certificadas el acompañamiento para la continuidad de diseño e implementación de los modelos etnoeducativos e interculturales en los establecimientos educativos etnoeducadores que se ubiquen en comunidades negras afrocolombianos raizal y palenquera, en concertación con ellas."/>
        <s v="El Ministerio de Educación Nacional, en coordinación con el Ministerio de Cultura y las instituciones de educación superior, fomenta, en el marco de la autonomía de las universidades, el reconocimiento de saberes donde se reconozca la experiencia, idoneidad y trayectoria de talentos artísticos culturales y comunitarios como formación previa, que le permitan su continuidad y acceso a la educación formal y la Implementación en los territorios de las Comunidades negras, afrocolombianos, raizales y palenqueros de programas de formación técnica, tecnológica y profesional "/>
        <s v="El Ministerio de Educación Nacional garantiza el reconocimiento de los establecimientos educativos que se configuren como etnoeducadoras y que atienden población con presencia de comunidades negras, afrocolombianas raizal y palenquera."/>
        <s v="El Ministerio de Educación Nacional actualizará las orientaciones y lineamientos para el desarrollo de la etnoeducación que permita su articulación curricular en los establecimientos educativos etnoeducadores"/>
        <s v="Fortalecer la gestión del conocimiento para la etnoeducación, la educación propia e intercultural a través del trabajo en red, intercambiando de manera sistemática y sostenible experiencias aplicadas de atención con enfoque Diferencial."/>
        <s v="El Ministerio de Educación Nacional promueve el desarrollo de un programa de fortalecimiento de los saberes ancestrales a fin de promover reconocimiento y sostenibilidad, a través de la formulación, diseño e implementación de proyectos etnoeducativos comunitarios"/>
        <s v="El Gobierno Nacional a través del Ministerio de Educación Nacional aumenta la cobertura de beneficiarios mínimo en un 80% en el cuatrienio, a través del Fondo de Comunidades Negras y otras estrategias y programas  "/>
        <s v="El gobierno Nacional a través del Ministerio de Educación Nacional prioriza la Dotación de elementos didácticos, mobiliarios y demás herramientas que faciliten el ejercicio de la etnoeducación en las instituciones educativas "/>
        <s v="El gobierno nacional a través del Ministerio de Educación Nacional desarrolla programas de orientación vocacional a estudiantes de la educación media que hagan parte de comunidades negras, raizales, afrocolombianas y palenqueras."/>
        <s v="El Ministerio de Educación Nacional fortalece el Fondo de Comunidades Negras de créditos condenables del ICETEX para ampliar la cobertura y acceso a la educación superior de las comunidades negras, afrocolombianas, raizales y palenqueras."/>
        <s v="Garantizar espacios de trabajo entre el Ministerio de Educación Nacional, ICFES y delegados de la Comisión Pedagógica Nacional, delegados del Espacio Nacional de Consulta Previa de la Comisión cuarta, para revisar las pruebas saber, a fin de hacerlas comprensibles y pertinentes. "/>
        <s v="Desde el Viceministerio de Educación Superior se realiza, en el marco de la autonomía universitaria, la gestión ante las universidades públicas a través de los Consejos Superiores para la creación de programas de licenciatura en etnoeducación que enfatice en los procesos pedagógicos y de investigación en comunidades negras, afrocolombianas, raizal y palenqueras"/>
        <s v="Dado que la oferta la definen las universidades con base en su capacidad de atención, desde el Viceministerio de Educación Superior se llevan propuestas a los consejos superiores de las IES públicas para que, en el marco de la autonomía universitaria, recomiende incorporar criterios de ingreso diferenciado y afirmativo para los estudiantes de las comunidades negras afrocolombianas, raizales y palenqueras. "/>
        <s v="Garantizar la formación inicial, continua y avanzada de etnoeducadores el enfoque de educación Propia y de educación Intercultural."/>
        <s v=" Formar a nivel de maestría en Educación Intercultural a docentes y directivos docentes etnoeducadores al servicio del estado colombiano."/>
        <s v="El Ministerio de Educación Nacional implementa una estrategia de formación a docentes y directivos docentes de comunidades negras, afrocolombianas, raizales y palenqueras, que fortalezca las acciones y procesos de etnoeducación y de educación intercultural."/>
        <s v="El Ministerio de Educación Nacional acompaña técnicamente a las comunidades negras, afrocolombianas, raizales y palenqueras, para la creación de un programa de formación a docentes en estudios afrocolombianos ante el SUE (reúne universidades públicas) y ASCUN (agrupa universidades públicas y privadas) para que las Instituciones de Educación Superior, en el marco de la autonomía universitaria, definan su creación"/>
        <s v=" Garantizar la formulación y ejecución de una política pública de etnoeducación y educación intercultural para las comunidades negras afrocolombianas, raizal y palenqueras, en concertación con ellas, conforme al artículo 42 de la ley 70"/>
        <s v="El Ministerio de Educación Nacional, en concertación con las comunidades negras, afrocolombianas, raizales y palenqueras, promueve el desarrollo de una política nacional de Educación inclusiva, diferencial e intercultural que promueva el desarrollo de programas y proyectos que fortalezcan la etnoeducación afrocolombiana."/>
        <s v="El Ministerio de Educación organiza un grupo interno de trabajo, para promover el desarrollo y fortalecimiento de la educación para las comunidades negras, afrocolombianas, raizales y palenqueras."/>
        <s v="El Ministerio de Educación Nacional se compromete a implementar un programa de acceso, permanencia y graduación a la educación superior del nivel profesional para las comunidades Negras Afrocolombianas, raizal y palenqueras con un esquema de gratuidad en las instituciones de educación superior públicas del país"/>
        <s v="El estatuto de profesionalización para docentes y directivos docentes etnoeducadores de las comunidades negras, afrocolombianas, raizales y palenqueras al servicio del Estado colombiano, definirá las condiciones para la vinculación, ascenso, permanencia, evaluación y desvinculación de ésta carrera docente especial."/>
        <s v="La instancia encargada de la administración de la carrera especial de docentes y directivos docentes etnoeducadores de las comunidades negras, afrocolombianas, raizales y palenqueras al servicio del Estado colombiano, adelantará sus competencias con estricta sujeción a lo señalado en el estatuto especial que para el efecto se expida."/>
        <s v="El Ministerio de Educación Nacional conforma una instancia con la responsabilidad específica para la articulación y ejecución de la política de etnoeducación y educación intercultural."/>
        <s v="En el marco del fortalecimiento de los programas de alfabetización con enfoque étnico, se diseña y desarrolla un modelo educativo flexible para la atención a jóvenes y adultos de las comunidades negras, afrocolombianas, raizales y palenqueras"/>
        <s v="El Ministerio de Educación Nacional, en concertación con las Entidades Territoriales desarrolla programas de incentivo a docentes pertenecientes a comunidades negras afrocolombianas raizales y palenqueras que producen textos y materiales pedagógicos de uso en las aulas"/>
        <s v="Implementar una estrategia para el mejoramiento de la infraestructura de los establecimientos educativos que atienden población con presencia de comunidades negras Afrocolombianas, Raizal y palenqueras en área rural."/>
        <s v="El Ministerio de Educación Nacional cofinancia, en conjunto con la Entidades Territoriales los diseños y construcción de los colegios en municipios con mayoría de población negra, afrocolombiana, raizal y palenque"/>
        <s v="El Gobierno a través del Ministerio de Educación Nacional beneficiara a 10.000 etnoeducadores Negros, Afrocolombianos, Raizales Y Palenqueros a través del desarrollo de procesos de formación en el marco del Programa Todos a Aprender. Las comunidades negras, afrocolombianas, raizales y palenqueras deberán facilitar la atención de los etnoeducadores desde este programa."/>
        <s v="Implementar estrategias orientadas a favorecer el acceso a medios digitales y tecnológicos pertinentes y adecuados para favorecer la inclusión educativa de niños, niñas y jóvenes de comunidades negras, afrocolombianas, raizal y palenqueras en condición de discapacidad y con talentos excepcionales"/>
        <s v="El Ministerio de Educación Nacional promueve estrategias que garanticen igualdad de oportunidades en el acceso a educación de calidad, en los distintos niveles, independientemente de las condiciones socioeconómicas de los niños, niñas, adolescentes, jóvenes y adulto de las comunidades negras, afrocolombianas, raizales y palenqueras."/>
        <s v="El gobierno Nacional a través del Ministerio de Educación Nacional en concertación con las comunidades negras y en el marco del Plan de Lectura y Escritura en contexto escolar, apoyará el diseño de textos educativos en lenguas nativas, y además textos que recojan la identidad cultural y las historias de las comunidades"/>
        <s v="El Ministerio de Educación Nacional favorece el acceso a las nuevas tecnologías en las instituciones etnoeducativas oficiales en todo el territorio nacional que cuenten con viabilidad técnica, priorizando las zonas con mayores necesidades de las comunidades Negras, Afrocolombianas, Raizal y Palenqueras."/>
        <s v="El Ministerio de Educación Nacional realiza el acompañamiento técnico a las solicitudes de creación de instituciones de educación superior etnoeducativas y universidades étnicas propias de las comunidades Negras, Afrocolombianas, Raizal y Palenqueras, en el marco del proceso definido en la normatividad y lo establecido en la Ley 30 de 1992"/>
        <s v="El Gobierno Nacional fortalecerá financieramente a las universidades públicas con mayor presencia de comunidades Negras, Afrocolombianas, Raizal y Palenqueras (Universidad del Pacifico, Universidad de Cartagena Universidad Tecnológica del Chocó, Universidad del Valle y Universidad del Atlántico) en el marco del &quot;Acuerdo de la Mesa de Dialogo para la Construcción de Acuerdos para la Educación Superior Pública&quot; con mayores recursos del Presupuesto General y del Sistema General de Regalías"/>
        <s v="Dado que la oferta la definen la universidad con base en su capacidad de atención, desde el Viceministerio de Educación Superior se llevan propuestas a los consejos superiores de las IES públicas para que, en el marco de la autonomía universitaria, se estudie la posibilidad de aumentar los cupos para la población de comunidades Negras, Afrocolombianas, Raizal y Palenqueras"/>
        <s v="El gobierno nacional dinamiza, promoverá el acceso y permanencia de comunidades negras afrocolombianas, raizal y palenqueras víctimas del conflicto."/>
        <s v="El Ministerio de Educación Nacional, construye lineamientos técnicos y financieros para la construcción de las canastas educativas en las entidades territoriales en las que existan territorios colectivos, tradicionales y/o ancestrales y zonas urbanas de asentamiento de comunidades negras, afrocolombianas, raizales y palenqueras. Estos lineamientos serán concertados desde las entidades territoriales con las comunidades negras, afrocolombianas, raizales y palenqueras"/>
        <s v="El ministerio de Educación Nacional presentara estrategias a los consejos superiores de las instituciones de educación superior públicas, para que en el marco de la autonomía universitaria, se estudie la posibilidad de crear el programa técnico de médicos tradicionales, parteros, sobanderos, y demás sanadores de los territorios de comunidades negras Afrocolombianas, raizal y palenqueras"/>
        <s v="El Ministerio de Educación promoverá con la Entidad Territorial Certificada de San Andrés, Providencia y Santa Catalina el desarrollo de un programa de fortalecimiento de los saberes ancestrales raizales a fin de promover reconocimiento y sostenibilidad, a través de la formulación, diseño e implementación de proyectos etnoeducativos "/>
        <s v="El Ministerio de educación Nacional promoverá con la Entidad Técnica Certificada, de San Andrés, providencia y Santa Catalina el desarrollo de un programa de formación docente que permita el fortalecimiento de los saberes ancestrales del pueblo raizal en los docentes y directivos docentes etnoeducadores que permitan transformar su práctica pedagógica."/>
        <s v="El Ministerio de Educación Nacional desarrolla en el marco de la política de alimentación escolar, un capítulo de alimentación diferencial negra, afrocolombiana, raizal y palenquera en el reconocimiento de alimentos y gastronomía propia de la cultura, concertada con la comunidad"/>
        <s v="El Ministerio de Educación Nacional, en coordinación con las comunidades negra, afrocolombiana, raizal y palenquera y con el espacio nacional de consulta previa, se compromete a reglamentar e implementar el capítulo sexto de la ley 70 de 1993, especialmente los artículos de su competencia"/>
        <s v=" El Ministerio de Educación Nacional de manera articulada e intersectorial con las entidades miembros de la Comisión Intersectorial de Primera Infancia definirá la línea técnica y fomentará el acceso a servicios de educación inicial con enfoque diferencial étnico de las comunidades negras, afrocolombianas, raizales y palenqueras en los distintos territorios a través de la construcción de referentes conceptuales, pedagógicos y metodológicos que promuevan el reconocimiento de su identidad cultural y ancestral como derecho fundamental en su desarrollo integral. "/>
        <s v="El Ministerio de Educación Nacional implementará programas de atención educativa a comunidades negras afrocolombianas raizal y palenquera en el marco de la política pública de infancia y adolescencia"/>
        <s v="El Ministerio de Educación en concertación y coordinación con el SENA desarrolla formación en turismo y desarrollo sostenible, en las instituciones educativas que cuentan con articulación en la educación media, para los territorios con mayor pertinencia y presencia de comunidades negras afrocolombianas, raizal y palenquera"/>
        <s v="En el marco del diseño de la segunda fase de la política pública nacional de igualdad de género para las mujeres, la Consejería Presidencial para la Equidad de la Mujer orientará la inclusión de acciones dirigidas a las mujeres pertenecientes a las comunidades negras, afrocolombianas, raizales y palenqueras en los planes sectoriales; así mismo, la CPEM acompañará al DNP en su seguimiento."/>
        <s v="La dirección de comunidades negras afrocolombianas raizales y palenqueras en coordinación con la dirección de derechos humanos incluirá en el marco del observatorio de discriminación racial una línea que permita analizar, investigar y registrar eventos en situaciones de carácter social político y cultural de la comunidad negra, raizal y palenquera diversa. "/>
        <s v="El Ministerio de Interior en el marco de los procesos de acompañamiento adelantará las gestiones pertinentes para apoyar en la realización de al menos 5 encuentros anuales regionales con opción de uno nacional que permita el fortalecimiento organizativo, económico, social y cultural de la población negra afrocolombiana, raizal y palenquera diversa, como aporte que mitigue el perjuicio, el estigma y discriminación. "/>
        <s v="1. Desde el gobierno Nacional se implementará la estrategia SACÚDETE que busca estimular capacidades y articular la oferta institucional en los municipios que sean priorizados."/>
        <s v="2. El Ministerio de Trabajo diseñará e implementará servicios especializados para eliminar las barreras de acceso al empleo que tienen las comunidades Negras, Afrocolombianas, Raizales y Palenqueras, con énfasis en las mujeres y población diversa."/>
        <s v="3. El Ministerio del Trabajo, en el marco, del componente de emprendimiento y fortalecimiento empresarial del mecanismo de protección al cesante, prestará asistencia técnica, capital semilla y demás servicios dirigidos a generar autonomía económica, teniendo en cuenta las necesidades y capacidades de las mujeres y población diversa de  comunidades Negras, Afrocolombianas, Raizales y Palenqueras y demás grupos poblacionales en condición de vulnerabilidad manifiesta, garantizando el acceso a los servicios del componente en igualdad de condiciones. El Ministerio del Trabajo, desarrollará este ejercicio en el marco de la concertación con el ENCP."/>
        <s v="El Gobierno Nacional se compromete a garantizar que la política pública enmarcada en el decreto 762 de 2018, contará con un plan de acción que incluya en para su implementación. "/>
        <s v="La ARN adelantará procesos de concertación con el ENCP en la formulación del componente para comunidades negras, afrocolombianas, raizales y palenqueras del &quot;Programa Especial de Armonización para la Reintegración y Reincorporación Social y Económica con Enfoque Diferencial Étnico y de Género&quot;. Así mismo la entidad adelantará las acciones de articulación interinstitucional para su implementación."/>
        <s v="El Ministerio del Interior en articulación con la UNP en el marco del Decreto 4635 establecerá las acciones pertinentes para la concertación e implementación de las medidas de protección individual y colectiva con las autoridades de Consejos Comunitarios y organizaciones de Negros, Afrocolombianos, Raizales Y Palenqueros"/>
        <s v="El Ministerio del Interior, fortalecerá la Subcomisión de DDHH de la Consultiva de Alto Nivel de las comunidades Negras, Afrocolombianas, Raizales Y Palenqueras, como escenario de participación en el seguimiento a las situaciones de DDHH. En el marco de la autonomía los delegados que integran la Comisión VI internamente decidirán quiénes integrarán el eje de Derechos Humanos 15 personas"/>
        <s v="La Consejería Presidencial para los Derechos Humanos, el Ministerio del Interior, en coordinación con DAFP y ESAP, diseñará y desarrollará un programa de formación no formal en DDHH y DIH para comunidades Negras, Afrocolombianas, Raizales Y Palenqueras, en el marco del Subsistema de Cultura y Educación en DDHH, el cual se ofrecerá en las zonas donde tiene presencia la ESAP."/>
        <s v="En el marco del Decreto 1581 de 2017 Política de Prevención, el Ministerio del Interior - Dirección de DDHH y la Dirección de Negros, Afrocolombianos, Raizales Y Palenqueros - adelantará las acciones pertinentes para el desarrollo de la Estrategia de Prevención con enfoque diferencial para Negros, Afrocolombianos, Raizales Y Palenqueros"/>
        <s v="Prórroga de la vigencia del Decreto Ley 4635 de 2011, en el mismo plazo que se amplíe la Ley 1448 de 2011."/>
        <s v="En el ejercicio de planificación territorial para la construcción conjunta de los PDET en las 16 subregiones que conforman los municipios focalizados para la implementación, la ART continuará desarrollando la estrategia de diálogo social en el marco del Mecanismo Especial de Consulta - MEC establecido en el artículo 12 del Decreto 893 de 2017 con las organizaciones y representantes de los territorios de las comunidades Negras, Afrocolombianas, Raizales y Palenqueras."/>
        <s v="En los espacios de socialización y seguimiento del proceso de implementación de los PATR con los actores territoriales (Consejos Comunitarios y organizaciones) Negros, Afrocolombianos, Raizales Y Palenqueros de cada subregión, se definirá una ruta para garantizar su participación en la ejecución y seguimiento de los PATR del PDET en el marco del Decreto 893 de 2017."/>
        <s v="Fortalecimiento institucional a las autoridades étnicas, aportando herramientas a los Consejos Comunitarios para que puedan ejercer su autoridad, reconociendo sus capacidades y conocimientos previos. "/>
        <s v="La Consejería Presidencial para los Derechos Humanos adelantará el proceso de formulación del Plan Nacional de Acción en DDHH con la participación de las comunidades Negras, Afrocolombianas, Raizales y Palenqueras. Este Plan contendrá un componente de Igualdad, No Discriminación y Respeto por las Identidades"/>
        <s v="El Gobierno nacional, a través de la Ley 1757 de 2015, garantiza la participación de las comunidades negras, afrocolombianas, raizales y palenqueras, en los procesos de toma de decisión."/>
        <s v="En el marco de la línea &quot;Primero las Niñas y los Niños&quot; del Pacto por la Equidad, el ICBF incluirá el enfoque diferencial étnico de las comunidades negras, afrocolombianas, raizales y palenqueras, en la implementación del programa para el fortalecimiento de las capacidades de las familias de los niños, niñas y adolescentes en Proceso Administrativo de Restablecimiento de Derechos -PARD y Sistema de Responsabilidad Penal Adolescente -SRPA."/>
        <s v="El ICBF en el marco del modelo diferencial de derechos, adelantará procesos de asistencia técnica con enfoque diferencial/racial para fortalecer las capacidades técnicas y humanas de las y los funcionarios/operadores y colaboradores. El Ministerio de Justicia implementará capacitaciones a los operadores de justicia que son competencia del ejecutivo en enfoque diferencial étnico/racial de acuerdo con la Ley 1257. El Ministerio de Educación Nacional sensibilizará y desde la Etnoeducación al interior de las comunidades negras, afrocolombianas, raizales y palenqueras. "/>
        <s v="La Consejería Presidencial para los Derechos Humanos a través del Sistema Nacional de Información fortalecerá del Observatorio contra la Discriminación Racial del Ministerio del Interior, con el fin de que genere información con enfoque de DDHH y diferencial de Negros, Afrocolombianos, Raizales Y Palenqueros, y que en el marco de la corresponsabilidad se articulen con las diferentes expresiones organizativas de las Negros, Afrocolombianos, Raizales Y Palenqueros, canales de comunicación para alimentar dicho sistema. "/>
        <s v="El Gobierno a través de las entidades competentes diseña e implementar un programa de desarrollo social y productivo en los territorios colectivos, tradicionales y/o ancestrales de las comunidades negras, afrocolombianas, raizales y palenqueras afectados por la presencia de cultivos ilícitos vinculados al proceso de sustitución."/>
        <s v="El Gobierno Nacional, a través de las entidades competentes, pondrá en marcha estrategias, proyectos e iniciativas, dirigidas a la prevención de accidentes por Minas Antipersonal (MAP) y Municiones sin Explosionar (MUSE), a través de la Educación en el Riesgo por Minas Antipersona (ERM) en los territorios de comunidades negras, afrocolombianas, raizales y palenqueras."/>
        <s v="El Gobierno Nacional, a través de las entidades competentes, garantizará la concertación con consejos comunitarios o expresiones organizativas, la realización de acciones de desminado humanitario de Minas Antipersona (MAP), Municiones sin Explosionar (MUSE) en territorios colectivos, tradicionales y/o ancestrales, afectados por estos artefactos, con condiciones de seguridad. "/>
        <s v="El Gobierno nacional, a través de las entidades competentes, previa concertación con Consejos Comunitarios o expresiones organizativas, y a partir del estudio de riesgos colectivos, buscará fortalecer, en los casos que corresponda, los sistemas propios de protección de los pueblos étnicos, reconocidos a nivel territorial, nacional e internacional, en el marco de la ruta de protección colectiva "/>
        <s v="La CIPI en conjunto con el SNBF y el espacio nacional de consulta previa, a través de la comisión correspondiente, en un espacio técnico, adecuarán las líneas de acción reconociendo e incorporando la perspectiva de diversidad y enfoque diferencial de las comunidades negras, afrocolombianas, raizales y palenqueras, en la implementación, seguimiento y evaluación de la política pública de primera infancia. "/>
        <s v="El ICBF concertará con el espacio nacional de consulta previa, a través de la comisión correspondiente, en un espacio técnico, los componentes técnicos de los programas de promoción y prevención étnicos de las Direcciones de Niñez y Adolescencia, Familias y Comunidades, que atienden población negra, afrocolombiana, raizal y palenquera."/>
        <s v="El ICBF y el Ministerio de Educación Nacional, de manera articulada en el marco de la CIPI, fomentarán el acceso a servicios de educación inicial con enfoque diferencial étnico de las comunidades negras, afrocolombianas, raizales y palenqueras. Para el caso del ICBF, esta acción se adelantará en concordancia con los criterios de focalización establecidos para tal fin."/>
        <s v="El ICBF y el espacio nacional de consulta previa de la población negra, afrocolombiana, raizal y palenquera, a través de la comisión correspondiente, en un espacio técnico, trabajarán el desarrollo del capítulo étnico afro de la política pública de infancia y adolescencia."/>
        <s v="En el proceso de la formulación de la Política Pública de juventud, Colombia Joven y Ministerio del Interior garantizará la construcción de un capítulo para los jóvenes de las comunidades Negras, Afrocolombianas, Raizales y Palenqueras. "/>
        <s v="El Gobierno a través del ICBF garantizará la implementación de una oferta de acompañamiento familiar y comunitario con enfoque diferencial étnico, en los 32 Departamentos y el Distrito de Bogotá, buscando fortalecer la cobertura de acuerdo a la disponibilidad de recursos para las comunidades negras, afrocolombianas, raizales y palenqueras."/>
        <s v="El Gobierno a través del ICBF garantizará el desarrollo del Programa Generaciones Étnicas con Bienestar o la modalidad que lo reemplace, en el marco de la política de infancia y adolescencia con enfoque diferencial étnico, en los territorios priorizados, buscando fortalecer la cobertura de acuerdo con la disponibilidad de recursos para las comunidades negras, afrocolombianas, raizales y palenqueras."/>
        <s v="La Comisión Intersectorial de Seguridad Alimentaria y Nutricional - CISAN concertará con el Espacio Nacional de Consulta Previa, con base en la normatividad vigente y el enfoque de derechos, un capítulo para las comunidades negras, afrocolombianas, raizales y palenqueras en el Plan Nacional de Seguridad Alimentaria y Nutricional"/>
        <s v="El MJD en su calidad de secretaría técnica del PDSJ 2017-2027 llevará ante el Comité Directivo del PDSJ las acciones de este instrumento que se considere que son susceptibles de afectarles directamente a las comunidades negras, afrocolombianas, raizales y palenqueras, con el fin de que la instancia directiva indique la viabilidad y ruta de Consulta Previa."/>
        <s v="El Gobierno Nacional a través de las entidades competentes, construirá con la participación activa de las comunidades Negras, Afrocolombianas, Raizales y Palenqueras, los lineamientos para la implementación de modalidades de acuerdos de sustitución voluntaria de cultivos ilícitos."/>
        <s v="El MJD, de acuerdo a su misionalidad, trabajará en programas de capacitación a operadores de justicia que son competencia del ejecutivo para la implementación del enfoque diferencial étnico y el reconocimiento del pluralismo jurídico del Estado colombiano. "/>
        <s v="El Departamento Administrativo de la Función Pública, en coordinación con la ESAP diseñará y desarrollará un programa en administración pública concertado con los delegados del espacio nacional de consulta previa de la comisión sexta de capacitación con un curriculum que consulte las necesidades de la población Negras, Afrocolombianas, Raizales y Palenqueras, que conduzca al fortalecimiento de capacidades de las comunidades en temas de lo público. "/>
        <s v="El MJD apoyará iniciativas de implementación de los MASC presentadas por los consejos comunitarios y otras formas organizativas propias en el marco de la resolución de conflictos propia de las comunidades Negras, Afrocolombianas, Raizales y Palenqueras, con el fin de propiciar el acceso a la justicia de los integrantes de estas comunidades. "/>
        <s v=" El MJD preverá la implementación del enfoque diferencial étnico para las personas privadas de la libertad pertenecientes a la comunidad negra, afrodescendiente, raizal y palenquera y su tratamiento resocializador de acuerdo con los establecido en el artículo 96 de la Ley 1709"/>
        <s v="El Gobierno Nacional, en el marco de sus competencias institucionales, a través de sus programas de vivienda, financia y reconoce la vivienda de interés social y prioritaria para grupos étnicos entre las que se encuentran las comunidades Negras, Afrocolombianas, Raizales y Palenqueras. En lo correspondiente a vivienda rural, el Ministerio de Agricultura y Desarrollo Rural, diseñará de manera concertada, las tipologías de viviendas para comunidades Negras, Afrocolombianas, Raizales y Palenqueras, para su construcción en el marco del subsidio de vivienda de interés social rural."/>
        <s v="El Gobierno Nacional, a través del Ministerio de Vivienda, por medio de su programa &quot;Semillero de Propietarios&quot; atenderá con viviendas urbanas nuevas o usadas a comunidades Negras, Afrocolombianas, Raizales y Palenqueras con un arrendamiento con opción de compra; y con el nuevo programa &quot;Casa Digna, Vida Digna&quot;, realizará mejoramientos de vivienda, ofreciendo la posibilidad, según la categoría del municipio, se postulen en las convocatorias ante el Ministerio de Vivienda, Agricultura o Prosperidad Social; este último definirá los cupos de acuerdo al índice de pobreza monetaria y pobreza multidimensional, de acuerdo a la competencia institucional. Y en todos los casos se deberán postular en las convocatorias, indicando en la postulación que pertenecen a comunidades Negras, Afrocolombianas, Raizales y Palenqueras."/>
        <s v="El Gobierno Nacional, con el nuevo programa &quot;Casa Digna Vida Digna”, realizará mejoramientos de vivienda individual por hogar ofreciendo la posibilidad, según la categoría del municipio, se postulen en las convocatorias ante el Ministerio de Vivienda, Agricultura o Prosperidad Social; este último definirá los cupos de acuerdo al índice de pobreza monetaria y pobreza multidimensional, de acuerdo a la competencia institucional. Y en todos los casos se deberán postular en las convocatorias, indicando en la postulación que pertenecen a comunidades Negras, Afrocolombianas, Raizales y Palenqueras. "/>
        <s v="En lo correspondiente a vivienda rural, el Ministerio de Agricultura y Desarrollo Rural, diseñará de manera concertada, las tipologías de viviendas para comunidades Negras, Afrocolombianas, Raizales y Palenqueras, para su construcción en el marco del subsidio de vivienda de interés social rural. En lo correspondiente a vivienda urbana, a través del Ministerio de Vivienda, por medio de su programa &quot;Semillero de Propietarios&quot; atenderá con viviendas nuevas o usadas a comunidades Negras, Afrocolombianas, Raizales y Palenqueras, con un arrendamiento con opción de compra. "/>
        <s v=" En cuanto a la adquisición, en lo correspondiente a vivienda rural, el Ministerio de Agricultura y Desarrollo Rural, diseñará de manera concertada, las tipologías de viviendas para comunidades Negras, Afrocolombianas, Raizales y Palenqueras, para su construcción en el marco del subsidio de vivienda de interés social rural. En lo correspondiente a vivienda urbana, a través del Ministerio de Vivienda, por medio de su programa &quot;Semillero de Propietarios&quot; atenderá con viviendas nuevas o usadas a comunidades Negras, Afrocolombianas, Raizales y Palenqueras, con un arrendamiento con opción de compra. En cuanto al mejoramiento de vivienda, el Gobierno Nacional, con el nuevo programa &quot;Casa Digna Vida Digna”, realizará mejoramientos de vivienda individual por hogar ofreciendo la posibilidad, según la categoría del municipio, se postulen en las convocatorias ante el Ministerio de Vivienda, Agricultura o Prosperidad Social; este último definirá los cupos de acuerdo al índice de pobreza monetaria y pobreza multidimensional, de acuerdo a la competencia institucional. Y en todos los casos se deberán postular en las convocatorias, indicando en la postulación que pertenecen a comunidades Negras, Afrocolombianas, Raizales y Palenqueras.  En cuanto a la normalización, el programa &quot;Casa Digna Vida Digna&quot;, promoverá la tenencia formal de predios, apoyando la titulación de estos; adicionalmente, se atenderán los mejoramientos de vivienda y la construcción de viviendas nuevas urbanas, a través de las diferentes convocatorias de los programas, siempre y cuando las entidades territoriales participen con la formulación de proyectos de vivienda. "/>
        <s v="El Gobierno Nacional, por medio del Ministerio de Vivienda- Fonvivienda, prioriza y focaliza en sus programas de vivienda, a los hogares cuyas viviendas se encuentran ubicadas en zonas de alto riesgo y que adicionalmente el hogar o uno de sus miembros, pertenecen a comunidades Negras, Afrocolombianas, Raizales y Palenqueras, para que tengan acceso a un subsidio de vivienda urbana y cuenten con una solución habitacional digna. "/>
        <s v="El Ministerio de vivienda, ciudad y territorio implementará una estrategia de asistencia técnica y articulación con entidades territoriales, autoridades ambientales y demás instituciones que realicen intervenciones para el acceso agua y saneamiento básico en Consejos Comunitarios de comunidades negras, organizaciones y otras formas organizativas de comunidades Negras, Afrocolombianas, Raizales y Palenqueras, en el marco de la cual se contemplarán componentes de participación y concertación permanente de las comunidades e implementación de soluciones adecuadas al contexto de los territorios, educación sanitaria y fortalecimiento comunitario."/>
        <s v="El Gobierno Nacional, prioriza y focaliza en sus programas de vivienda, a las mujeres cabeza de familia y que adicionalmente el hogar o uno de sus miembros, pertenecen a comunidades Negras, Afrocolombianas, Raizales y Palenqueras, para que tengan acceso a un subsidio de vivienda, y cuenten con una solución habitacional digna."/>
        <s v="El Ministerio De Minas y Energía se compromete a diseñar un contrato de concesión para consejos comunitarios de comunidades negras con titulo colectivo con requisitos, pago de canon diferencial y asistencia técnica teniendo en cuenta la legislación especial para comunidades negras."/>
        <s v="El Ministerio de Minas y Energía se compromete a crear e implementar un programa de formalización y fomento minero el cual tendrá un capítulo especial para comunidades negras afrocolombianas raizales y palenqueras "/>
        <s v="El Ministerio de Minas y Energía se compromete a apoyar e implementar a través de la oficina de asuntos ambientales y sociales, del IPSE, de la dirección de energía, dirección de formalización minera, los procesos de capacitación para la formulación de proyectos minero-energéticos de las comunidades negras, afrocolombianas, raizales y palenqueras"/>
        <s v="El Ministerio de Minas y Energía se compromete en el nuevo modelo de formalización y fomento, el cual tendrá un capítulo especial para comunidades negras, afrocolombianas raizales y palenqueras a establecer las condiciones para fortalecer las diferentes escalas de la minería, de acuerdo con el decreto 1666 de 2016."/>
        <s v="A solicitud de los consejos comunitarios, el Ministerio de Minas y Energía fortalecerá, de acuerdo con sus competencias, el acompañamiento, asesoría técnica y jurídica a los consejos comunitarios cuando estos realicen alianzas empresariales, con el fin de brindar las herramientas y elementos a los consejos para que estos, en un ejercicio autónomo, escojan los mejores socios. "/>
        <s v="Salvaguardar los derechos de los Negros, Afrocolombianos, Raizales Y Palenqueros en territorios colectivos "/>
        <s v="El Gobierno garantiza el derecho a la consulta y el consentimiento previo libre e informado en el evento en que se promueva la reformar al Código de Minas durante el cuatrienio"/>
        <s v="Garantizar, siempre y cuando estén formalizados la viabilidad jurídica de afiliación a Seguridad Social Integral del Minero Tradicional bajo el amparo del título minero y gestionar ante las ARL pública y privadas facilitar el acceso a la afiliación"/>
        <s v="El Ministerio de Minas y Energía establecerá un canon superficiario para los contratos de concesión de comunidades negras, afrocolombianas, raizales y palenqueras, dentro las zonas mineras consistente en el 25% de lo establecido para terceros. Es una concesión diferencial. "/>
        <s v="Implementación del Reglamento Interno del ENCP de acuerdo a lo establecido en el decreto Nacional 1372 de 2018"/>
        <s v="Construcción en articulación entre ENCP y el Gobierno Nacional del Protocolo de Consulta Previa con las Comunidades Negras, Afrocolombianas, Raizales y Palenqueras de acuerdo a lo ordenado por la sentencia T 576 2014."/>
        <s v="Revisión adecuación y compilación de la normativa bajo la cual se conforman e integran los espacios de participación y representación de las Comunidades Negras, Afrocolombianas, Raizales y Palenqueras"/>
        <s v="Garantizar la funcionalidad y operatividad del ENCP "/>
        <s v="El Departamento Administrativo de la Función Pública y ESAP se comprometen a diseñar y desarrollar un programa de capacitación que conduzca al fortalecimiento de capacidades de comunidades Negras, Afrocolombianas, Raizales y Palenqueras, en temas de administración pública."/>
        <s v="El Departamento Administrativo de la Función Pública, en coordinación con la ESAP, se compromete a desarrollar programas de capacitación dirigidos a servidores públicos de todos los niveles de la administración, para el fortalecimiento de habilidades en temáticas como: trato digno, código de integridad y servicio atención al ciudadano, entre otros, en el marco del Modelo Integrado de Planeación y Gestión, con enfoque de derechos y diferencial étnico a las comunidades Negras, Afrocolombianas, Raizales y Palenqueras.. "/>
        <s v="El Departamento Administrativo de la Función pública, se compromete a acompañar la revisión del diseño de la estructura administrativa de la Dirección de Asuntos de Comunidades Negras, Afrocolombianas, Raizales y Palenqueras del Ministerio del Interior, conforme a la demanda del servicio de las comunidades Negras, Afrocolombianas, Raizales y Palenqueras."/>
        <s v="El DAFP, en coordinación con la ESAP, se compromete a adecuar, de manera concertada con quienes el ENCP delegue, el &quot;Programa de fortalecimiento relación Estado-Ciudadano&quot; orientado a instalar capacidades ciudadanas en temas de democracia, participación ciudadana, ciudadanía activa, control social, plan anticorrupción y transparencia, con un enfoque de derechos y deferencial, dirigido a la población de comunidades negras, afrocolombianas, raizales, palenqueras y sus expresiones organizativas.  "/>
        <s v="La Cancillería adelantará, para el periodo 2019-2022, la divulgación previa y el acceso a la presentación de la prueba escrita del Concurso de ingreso a la Carrera Diplomática y Consular en las ciudades de San Andrés y Quibdó, en adición a los puntos ya habilitados en los últimos años en Bogotá, Barranquilla, Bucaramanga, Cali y Medellín."/>
        <s v="El Ministerio de Salud en el marco de la consulta previa del Plan Nacional de Desarrollo 2018 - 2022, en conjunto con el espacio nacional de la consulta previa construirá los lineamientos a través de los actos administrativos que corresponda para establecer el enfoque étnico para las comunidades negras, afrocolombianas, raizales y palenqueras en los programas, planes y proyectos del sector salud que se vayan a ejecutar en los territorios de estas comunidades sean urbanos o rurales."/>
        <s v="El ministerio de salud en el marco de la consulta previa del Plan Nacional de Desarrollo 2018 - 2022, en conjunto con el espacio nacional de la consulta previa construirá los lineamientos a través de los actos administrativos que corresponda para establecer el enfoque étnico diferencial para las comunidades negras, afrocolombianas, raizales y palenqueras en la formulación, ejecución y evaluación de los planes territoriales de salud y los planes de salud de intervenciones colectivas que establece la ley."/>
        <s v="El Gobierno Nacional diseñará e implementará estrategias productivas y empresariales dirigidas al fortalecimiento de capacidades en torno a la financiación, producción, transformación y comercialización de las economías propias de las comunidades negras, afrocolombianas, raizales y palenqueras de acuerdo a las competencias de todas las Entidades de Gobierno concurrentes en la materia"/>
        <s v="La Cancillería realizará las gestiones necesarias para la apertura de una embajada en Etiopía, sede de la Unión africana con el fin de afianzar la cooperación internacional con este Organismo multilateral africano, teniendo en cuenta las restricciones presupuestales para ello."/>
        <s v="Desde ProColombia se ofrecerá capacitación a través de los Programas de Formación Exportadora de Bienes y Servicios en los que podrán participar productores Negros, Afrocolombianos, Raizales Y Palenqueros de bienes y servicios. Se dará acompañamiento a los empresarios que cuenten con potencial exportador. "/>
        <s v="Así mismo, ProColombia divulgará las ruedas de negocio que organice para que empresas con experiencia exportadora o, que hayan sido acompañadas y asesoradas en su proceso exportador si no han exportado, participen en las ruedas de negocio y tengan citas con compradores internacionales de diferentes países de acuerdo con los productos ofertados"/>
        <s v="El Ministerio del Interior adelantará las gestiones pertinentes para reestablecer el Comité Coordinador del Plan de Acción Colombia-Estados Unidos para la Igualdad Étnica y Racial (CAPREE por sus siglas en inglés) y ejecutar lo acordado mediante la acción conjunta con la Cancillería y el DNP para la presentación de programas y proyectos."/>
        <s v="La APC en coordinación con el Ministerio del Interior en el marco del fortalecimiento las organizaciones Negros, Afrocolombianos, Raizales Y Palenqueros, apoyará la articulación y coordinación del sector privado, la cooperación internacional y el sector público con el fin de identificar las iniciativas y proyectos de la población Negra, Afrocolombiana, Raizal y Palenquera susceptibles de financiación "/>
        <s v="El Ministerio de Cultura desde la Dirección de Patrimonio liderará la implementación de la política de fomento y salvaguarda de la alimentación y cocinas tradicionales, como una estrategia intersectorial para lograr el fortalecimiento cultural de las poblaciones de los territorios Negros, Afrocolombianos, Raizales Y Palenqueros"/>
        <s v="El Ministerio de Salud incorporará el enfoque diferencial étnico para las comunidades negras, afrocolombianas, raizales y palenqueras al fondo de investigación en salud."/>
        <s v="Dentro de los lineamientos de atención integral en salud con enfoque diferencial étnico para las comunidades Negras, Afrocolombianas, Raizales Palenqueras se incorporarán los saberes y medicina ancestral, parteras, sobadores y etnobotánica."/>
        <s v="Se acogerá lo incluido en las bases del PND en Objetivo 7: Seguridad Integral Marítima y Fluvial Promover el uso seguro y sostenible del territorio marítimo y fluvial potenciando el desarrollo de los intereses marítimos y fluviales del Estado, su aporte a la competitividad y al desarrollo económico del país, así como el fortalecimiento del poder marítimo y fluvial._x000a_1) Estrategias_x000a_• El MDN, la Armada Nacional (ARC), la Dirección General Marítima (DIMAR) en coordinación con la Comisión Colombiana del Océano (CCO), diseñaran el marco estratégico marítimo y fluvial del Estado, para mejorar la gobernanza marino-costera y fluvial, ordenar el territorio marítimo, desarrollar el transporte, turismo, recreación y el comercio marítimo y fluvial, así como el crecimiento de la industria, la minería marina y submarina entre otros."/>
        <s v="El MDN en coordinación con el Ministerio de Transporte llevarán a cabo la formulación de la estrategia de control integral fluvial que vincule las acciones para la seguridad efectiva en los ríos."/>
        <s v="El MDN, la Armada Nacional (ARC) y la Dirección General Marítima (DIMAR) promoverá la actualización del marco normativo que regula el derecho marítimo y el ejercicio de las actividades marítimas en Colombia."/>
        <s v="El MDN en coordinación con las demás entidades competentes, creará, integrará e implementará el Sistema Nacional de Seguridad Integral Marítima, Fluvial y Portuaria. "/>
        <s v="El MDN, la ARC y DIMAR desarrollarán acciones para incrementar las capacidades de atención de emergencias marítimas y fluviales alineándose dentro de los convenios y tratados suscritos por Colombia que regulan sector, a través de la consolidación del Sistema Nacional de Búsqueda y Salvamento y atención de derrames en el mar, que permita la proyección de actividades marítimas Offshore que se desarrollen en el país."/>
        <s v="El MDN, a través de DIMAR afianzará la asistencia técnica internacional en temas marítimos, en el marco del MANUD , que permitan posicionar a Colombia como referente y oferente de cooperación, afianzando la agenda bilateral y multilateral."/>
        <s v="El MDN, a través de DIMAR incrementará la capacidad para monitorear la amenaza por Tsunami a través del fortalecimiento del Centro Nacional de Alerta de Tsunami, así como en otras áreas relacionadas con la gestión del mar."/>
        <s v="El Gobierno Nacional a través del Ministerio del Trabajo incluirá como variable para la inscripción al Programa Colombia Mayor, la variable de enfoque diferencial étnico para identificar la población negra, afrocolombiana, raizal y palenquera, para acceder a los mismos beneficios de la población general del programa."/>
        <s v="El MinCIT brindará asistencia técnica y financiera, acompañamiento en territorios urbanos y rurales a las iniciativas de turismo de naturaleza lideradas por las comunidades NEGRAS, AFROCOLOMBIANAS, RAIZALES Y PALENQUERAS para su formalización (Registro Nacional de Turismo) y demás que correspondan a su oferta institucional, teniendo como condicionante la socialización, presentación y reconocimiento de fuentes de financiación que viabilicen las iniciativas tanto técnica como financieramente."/>
        <s v="El SENA a través  de su servicio de emprendimiento apoyará el fortalecimiento, y creación de empresas, para comunidades negras, afrocolombianas, raizales y palenqueras."/>
        <s v="El Ministerio de Salud vinculará mediante un lineamiento técnico concertado en el espacio nacional de consulta previa, el enfoque diferencial para las comunidades Negras, Afrocolombianas, Raizales y Palenqueras en las rutas de atención integral en salud para violencias, problemas y trastornos mentales y consumo de sustancias psicoactivas"/>
        <s v="La Cancillería en coordinación con el Ministerio del Interior, articulará, con las entidades competentes, la definición de la metodología para llevar a cabo la caracterización de población negra, afrocolombiana, raizal y palenquera presente en frontera"/>
        <s v="El gobierno nacional diseñará e implementará estrategias productivas y empresariales dirigidas al fortalecimiento de capacidades en torno a la financiación, producción transformación y comercialización de las economías propias de acuerdo a las competencias institucionales de todas entidades de Gobierno que tienen concurrencia en la materia "/>
        <s v="mejoramiento de la infraestructura y dotación en salud en territorios con comunidades Negras, Afrocolombianas, Raizales Y Palenqueras, en el contexto de lo determinado y aprobado en el Programa Territorial de Reorganización Rediseño y Modernización de redes de las Empresas Sociales del Estado - ESE"/>
        <s v="Dentro de los lineamientos de atención integral en salud con enfoque diferencial étnico para las comunidades Negras Afrocolombianas Raizales y Palenqueras, se incorporarán los componentes de discapacidad y rehabilitación en las rutas de atención en salud para estas comunidades de acuerdo a sus usos y costumbres"/>
        <s v="Con la Subcomisión de Territorios de la Comisión Consultiva de Alto Nivel y la ANT, se concertará un plan de choque para atender el rezago de solicitudes de titulación colectiva para comunidades negras, teniendo en cuenta la capacidad operativa y presupuestal de la ANT."/>
        <s v="El MADR, la ANT y la Subcomisión de Territorios de la Comisión Consultiva de Alto Nivel revisarán la pertinencia del marco jurídico existente sobre titulación colectiva, en relación con los procedimientos especiales de saneamiento, ampliación y reestructuración de titulaciones colectivas."/>
        <s v="El Gobierno Nacional se compromete en el primer semestre de 2019, a continuar con la Consulta Previa del Estatuto Raizal en el marco del decreto 1211 de 2018."/>
        <s v="El gobierno nacional, en cabeza del Ministerio del Interior, se compromete a garantizar el derecho a la Consulta Previa libre e informada, conforme al marco normativo aplicable y en articulación con la entidad proponente de la iniciativa normativa o legislativa de amplio alcance, susceptible de afectar a las comunidades Negras, Afrocolombianas, Raizales Y Palenqueras."/>
        <s v="La Agencia Nacional de Tierras concertará los mecanismos diferenciales de resolución de conflictos territoriales que afectan a las comunidades Negras, Afrocolombianas, Raizales Y Palenqueras en relación con sus derechos territoriales y a la propiedad colectiva que surjan entre estos y terceros en el marco de las asambleas generales de los consejos comunitarios, de conformidad con lo establecido en el numeral 8 artículo 6 del Decreto 1745 de 1995."/>
        <s v="La Unidad de Restitución de Tierras, concertará con las autoridades de los consejos comunitarios focalizados la recolección de información garantizando celeridad en la etapa administrativa del proceso de gestión de restitución de derechos territoriales, en el marco del Decreto Ley 4635 de 2011 procurando la coordinación con los procesos de reparación colectiva."/>
        <s v="En la implementación del Pacto por la Construcción de Paz, las entidades responsables garantizarán el cumplimiento de las metas e indicadores establecidos en el PMI del Acuerdo Final de Paz y en especial las del capítulo étnico que incluye a comunidades Negras, Afrocolombianas, Raizales y Palenqueras."/>
        <s v="En la ejecución o puesta en marcha del Pacto por la Construcción de Paz, se garantizará la implementación las metas e indicadores definidos para las mujeres negras, afrocolombianas, raizales y palenqueras en el PMI del Acuerdo Final de Paz."/>
        <s v="El Gobierno nacional, a través de las entidades competentes, previa concertación con Consejos Comunitarios o expresiones organizativas, y, a partir del estudio de riesgos colectivos, buscará fortalecer, en los casos que corresponda, los sistemas propios de protección de los pueblos étnicos, reconocidos a nivel territorial, nacional e internacional en el marco de la ruta de protección colectiva"/>
        <s v="El Ministerio del Interior en articulación con la UNP en el marco del Decreto 4635 establecerá las acciones pertinentes para la concertación e implementación de las medidas de protección individual y colectiva con las autoridades de consejos comunitarios y organizaciones de comunidades Negras, Afrocolombianas, Raizales Y Palenqueras."/>
        <s v="Las entidades del SNARIV, con una subcomisión de cinco delegados de la Comisión VI del ENCP y los dos delegados nacionales de la mesa nacional de víctimas para comunidades Negras, Afrocolombianas, Raizales Y Palenqueras., realizaran un plan de acción para implementar de manera acelerada las disposiciones del Decreto Ley 4635 de 2011. El diálogo se llevará a cabo en el primer semestre de 2019 bajo la coordinación del Ministerio del Interior"/>
        <s v="Las entidades competentes del SNARIV, harán identificación y seguimiento de los recursos para la entrega de atención y ayuda humanitaria, a las Víctimas de Comunidades Negras, Afrocolombianas, Raizales y Palenqueras, de acuerdo a la ocurrencia de emergencias humanitarias."/>
        <s v="El gobierno, a través de la entidad competente, restablecerá los derechos de los niños, niñas y adolescentes negros, afrocolombianos, palanqueros y raizales que en el marco de procesos de retorno, se encuentren vulnerados y/o amenazados."/>
        <s v="Además del cumplimiento de sentencias judiciales las propuestas de comunidades negras, afrocolombianas, raizales y palenqueras presentadas al Centro Nacional de Memoria Histórica para iniciativas de memoria serán priorizadas para su desarrollo o acompañamiento técnico de acuerdo con los lineamientos de estos procesos"/>
        <s v="teniendo en cuenta el universo de víctimas, el gobierno continuara haciendo los esfuerzos presupuestales para garantizar sus derechos, es importante tener en cuenta que las asignaciones Presupuestales deben estar en concordancia con el marco de gasto de mediano plazo y la sostenibilidad fiscal de las cuentas públicas, lo que implica que se haga de manera gradual y progresiva tal y como se contempla en la ley 1448 y el decreto ley 4635 "/>
        <s v="En el marco del proyecto de fortalecimiento organizativo, el ministerio del interior adelantara las acciones respectivas en línea de participantes en ámbitos socio - políticos con énfasis en víctimas del conflicto de las comunidades negras, afrocolombianas, raizales y palenqueras en coordinación con las autoridades representativas de las comunidades Negras, Afrocolombianas, Raizales Y Palenqueras, según priorización de la comunidad"/>
        <s v="El Ministerio del Interior en articulación con la UNP en el marco del Decreto 4635 establecerá las acciones pertinentes para la concertación e implementación de las medidas de protección individual y colectiva con las autoridades de consejos comunitarios y organizaciones de Comunidades Negras, Afrocolombianas, Raizales Y Palenqueras"/>
        <s v="El Ministerio de Salud implementará el módulo étnico del Programa de Atención Psicosocial a Víctimas - PAPSIVI en los consejos comunitarios y otras expresiones organizativas de las comunidades negras, afrocolombianas, raizales y palenqueras, con reconocimiento colectivo a través de los Planes de Reparación Colectiva desarrollados por la UARIV, de acuerdo con lo establecido en el Decreto 4635 de 2011"/>
        <s v="El Gobierno nacional a través de las entidades competentes y en articulación con los consejos comunitarios, diseñará e implementará un programa de desarrollo social y productivo en los territorios colectivos, tradicionales y/o ancestrales de las comunidades negras, afrocolombianas, raizales y palenqueras afectados por la presencia de cultivos ilícitos y que se encuentran vinculados al proceso de sustitución."/>
        <s v="Las entidades nacionales y territoriales del SNARIV implementaran previa concertación planes para los retorno y reubicación individuales y colectivos de la población negra, afrocolombiana, raizal y palenquera en situación de desplazamiento forzado."/>
        <s v="MinTIC creará una categoría especial circunscrita a las comunidades negras, afrodescendientes, raizales y palenqueras, debidamente registradas y reconocidas por el ministerio del interior y previo cumplimiento de requisitos para beneficiar un cupo anual a partir de 2020 en la convocatoria en “crea digital&quot; para la producción de un contenido digital de carácter comercial"/>
        <s v="El Ministerio de Cultura apoyará la producción de contenidos sonoros de las comunidades Negras, Afrocolombianas, Raizales Y Palenqueras que contribuya al fortalecimiento de las emisoras. Así mismo, a través de su portafolio de estímulos, promoverá la participación de colectivos y comunicadores"/>
        <s v="MinTIC incluirá las comunidades negras, afrocolombianas, raizales y palenqueras en las bases de datos para futuros procesos de asignación de espectro IMT, de conformidad con las coordenadas geográficas que estas comunidades suministren al ministerio."/>
        <s v="MinTIC beneficiará con una solución de acceso público a Internet en sede educativa oficial, a los habitantes de 180 centros poblados de comunidades Negras, Afrocolombianas, Raizales y Palenqueras, a partir de 2020, de acuerdo a las condiciones técnicas definidas para estos kioscos."/>
        <s v="El ministerio de cultura se compromete a adelantar los estudios técnicos para el desarrollo del capítulo negro del patrimonio audiovisual de las comunidades Negras, Afrocolombianas, Raizales Y Palenqueras"/>
        <s v="El gobierno Nacional implementará la estrategia SACÚDETE en 8 municipios priorizados con enfoque étnico."/>
        <s v="MinTIC facilitará la participación y el acceso a licencias de radiodifusión sonora comunitaria Negras Afrodescendientes Raizales y Palenqueras debidamente registradas y reconocidas por el Ministerio del Interior y previo cumplimiento de requisitos técnicos, mediante la adopción de un enfoque diferencial en el proceso de selección objetiva para adjudicar emisoras comunitarias."/>
        <s v="El MinCIT brindará asistencia técnica y acompañamiento a las iniciativas de turismo presentadas por las comunidades Negras, Afrocolombianas, Raizales Y Palenqueras a través de sus diferentes expresiones organizativas mediante el programa de turismo comunitario y demás acciones de su oferta institucional."/>
        <s v="El MinCIT acompañará con asistencia técnica y acciones de promoción los proyectos turísticos de población raizal mediante su oferta institucional con programas como turismo comunitario, promoción turística (Plan de medios para posadas Nativas de San Andrés y Providencia) y la estrategia de corredores turísticos (Corredor Sea Fólder)."/>
        <s v="El Ministerio de Cultura presentará y concertará el Plan Decenal de Protección y Fortalecimiento de Lenguas Nativas, art. 24 Ley 1381 de 2010."/>
        <s v="El Ministerio de Industria y Comercio socializara la caracterización realizada en el municipio de buenaventura, así mismo se cuenta con los planes de acción de los 12 corredores turísticos a nivel nacional que brinda la información de los prestadores turísticos listos para la segunda etapa de comercialización, así mismo se conformara la red de emprendimiento turístico correspondiente a 52 iniciativas seleccionadas"/>
        <s v="El Ministerio de Cultura implementará en los territorios donde habiten comunidades Negras, Afrocolombianas, Raizales y Palenqueras programas de talentos artísticos culturales que empíricamente han demostrado experticia, idoneidad, trayectoria y reconocimiento en su oficio. Estos programas se harán en los talleres Escuela del Ministerio de Cultura; la postulación de los sabedores(as) o maestros(as) la harán las comunidades a través de sus representantes. "/>
        <s v="Implementar la ruta de superación de la pobreza garantizando respuestas diferenciadas bajo el marco del enfoque de derechos, con la concurrencia de la oferta programática de todas las entidades de gobierno que de acuerdo con su misionalidad aporten a la movilización social. El DNP, El DANE y Prosperidad Social crearán el índice de pobreza multidimensional para comunidades negras, afrocolombianas, raizales y palenqueras. "/>
      </sharedItems>
    </cacheField>
    <cacheField name="Sector" numFmtId="0">
      <sharedItems count="21">
        <s v="Comercio"/>
        <s v="Transporte"/>
        <s v="Interior"/>
        <s v="Vivienda"/>
        <s v="Agropecuario"/>
        <s v="Planeación"/>
        <s v="Ambiente"/>
        <s v="Presidencia"/>
        <s v="Cultura"/>
        <s v="Trabajo"/>
        <s v="Deporte y Recreación"/>
        <s v="Educación"/>
        <s v="Inclusión Social y Reconciliación"/>
        <s v="Justicia"/>
        <s v="Salud y Protección Social"/>
        <s v="Función Pública"/>
        <s v="Minas y Energía"/>
        <s v="Relaciones Exteriores"/>
        <s v="Defensa"/>
        <s v="TIC"/>
        <s v="COMUNICACIONES"/>
      </sharedItems>
    </cacheField>
    <cacheField name="Entidad" numFmtId="0">
      <sharedItems count="43">
        <s v="ProColombia"/>
        <s v="MinTransporte"/>
        <s v="MinInterior"/>
        <s v="MinVivienda"/>
        <s v="MinAgricultura"/>
        <s v="MinCIT"/>
        <s v="DNP"/>
        <s v="MinAmbiente"/>
        <s v="UNGRD"/>
        <s v="PNN"/>
        <s v="MinCultura"/>
        <s v="SENA"/>
        <s v="Colombia Joven"/>
        <s v="Coldeportes"/>
        <s v="MinEducación"/>
        <s v="CPEM"/>
        <s v="MinTrabajo"/>
        <s v="ARN"/>
        <s v="UNP"/>
        <s v="CPDDHH"/>
        <s v="ART"/>
        <s v="ICBF"/>
        <s v="MinJusticia"/>
        <s v="CEPEC"/>
        <s v="AICMA"/>
        <s v="Presidencia"/>
        <s v="CISAN"/>
        <s v="DAFP"/>
        <s v="ESAP"/>
        <s v="MinMinas"/>
        <s v="Cancillería"/>
        <s v="MinSalud"/>
        <s v="APC"/>
        <s v="MinDefensa"/>
        <s v="Agencia Nacional de Tierras- ANT"/>
        <s v="URT"/>
        <s v="UARIV"/>
        <s v="CNMH"/>
        <s v="MinTIC"/>
        <s v="FONVIVIENDA"/>
        <s v="FONDO ÚNICO DE TECNOLOGÍAS DE LA INFORMACIÓN Y LAS COMUNICACIONES"/>
        <s v="IPSE"/>
        <s v="DPS"/>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ia Juliana Castañeda Casas" refreshedDate="43957.532039004633" createdVersion="6" refreshedVersion="6" minRefreshableVersion="3" recordCount="87">
  <cacheSource type="worksheet">
    <worksheetSource ref="A2:D89" sheet="ROM" r:id="rId2"/>
  </cacheSource>
  <cacheFields count="4">
    <cacheField name="Código_Compromiso" numFmtId="0">
      <sharedItems count="78">
        <s v="1.A.1"/>
        <s v="1.A.10"/>
        <s v="1.A.11"/>
        <s v="1.A.12"/>
        <s v="1.A.14"/>
        <s v="1.A.15"/>
        <s v="1.A.2"/>
        <s v="1.A.3"/>
        <s v="1.A.4"/>
        <s v="1.A.5"/>
        <s v="1.A.6"/>
        <s v="1.A.7"/>
        <s v="1.A.8"/>
        <s v="1.A.9"/>
        <s v="1.B.1"/>
        <s v="1.B.11"/>
        <s v="1.B.12"/>
        <s v="1.B.13"/>
        <s v="1.B.14"/>
        <s v="1.B.2"/>
        <s v="1.B.3"/>
        <s v="1.B.4"/>
        <s v="1.B.5"/>
        <s v="1.B.6"/>
        <s v="1.B.8"/>
        <s v="1.B.9"/>
        <s v="1.C.1"/>
        <s v="1.C.2"/>
        <s v="1.D.2"/>
        <s v="1.D.3"/>
        <s v="1.E.1"/>
        <s v="1.E.2"/>
        <s v="1.E.3"/>
        <s v="1.E.4"/>
        <s v="1.E.5"/>
        <s v="1.E.6"/>
        <s v="1.E.7"/>
        <s v="1.E.8"/>
        <s v="1.E.9"/>
        <s v="2.A.1"/>
        <s v="2.A.2"/>
        <s v="2.A.3"/>
        <s v="2.A.4"/>
        <s v="2.A.5"/>
        <s v="2.A.6"/>
        <s v="2.A.7"/>
        <s v="3.A.2"/>
        <s v="3.A.3"/>
        <s v="3.A.4"/>
        <s v="4.A.1"/>
        <s v="4.A.2"/>
        <s v="4.A.3"/>
        <s v="4.A.4"/>
        <s v="5.A.1 "/>
        <s v="5.A.2"/>
        <s v="5.A.3"/>
        <s v="5.A.7"/>
        <s v="6.A.1"/>
        <s v="6.A.3"/>
        <s v="6.A.4"/>
        <s v="6.A.6"/>
        <s v="7.A.1"/>
        <s v="7.A.10"/>
        <s v="7.A.3"/>
        <s v="7.A.4"/>
        <s v="7.A.5"/>
        <s v="7.A.6"/>
        <s v="7.A.7"/>
        <s v="7.A.8"/>
        <s v="7.A.9"/>
        <s v="8.A.1"/>
        <s v="8.A.2"/>
        <s v="8.A.4"/>
        <s v="8.A.5"/>
        <s v="8.A.8"/>
        <s v="9.A.1"/>
        <s v="9.A.2"/>
        <s v="9.A.3"/>
      </sharedItems>
    </cacheField>
    <cacheField name="Compromiso" numFmtId="0">
      <sharedItems count="68" longText="1">
        <s v="El MEN gestionará mayores recursos para el fortalecimiento del Fondo especial para el pueblo Rrom que apoya el acceso y permanencia a la Educación Superior.  "/>
        <s v="El MEN promoverá estrategias de reconocimientos culturales en la escuela, mediante lineamientos de rutas educativas que incluyen reconocimiento del Decreto 2957 de 2010 donde el Gobierno Nacional estableció un marco normativo para la protección integral de los derechos del grupo étnico Rrom o Gitano "/>
        <s v="En el marco del fortalecimiento de los programas de alfabetización con enfoque étnico, se diseñará y desarrollará conjuntamiente con las Kumapeñy y las Organizaciones un modelo educativo flexible para la atención a jóvenes y adultos del Pueblo Rom "/>
        <s v="EL MEN  diseñará en concertaciòn  y validación de la comunidad Rrom, un documento orientador que permita trabajar asuntos de la cultura Gitana en los EE  y particularmente en los ETC dónde se ubica la poblaciòn  Rrom. Adicionalmente, diseñará  y divulgará para su apropación, un documento de  orientaciones para una educación inclusiva y diferencial."/>
        <s v="En el marco del fortalecimiento de los programas de alfabetización con enfoque étnico, se diseñará y desarrollará un modelo educativo flexible para la atención a jóvenes y adultos del Pueblo Rom, incluyendo actividades virtuales y presenciales"/>
        <s v="Dado que la oferta de cupos la definen las universidades en su autonomía y con base a su capacidad instalada, el MEN promoverá estrategias en los Consejos Superiores de las IES Públicas con el objetivo de que se estudie la posibilidad de brindar o ampliar el número de cupos para la comunidad Rrom. Esto estará acompañado de los programas de acceso mencionados en el punto 1.A.1"/>
        <s v="El Ministerio de Educación Nacional  brindará a las ETC, previa revisión de la Comisión Nacional de Diálogo,  orientaciones y acompañamiento para asegurar  la implementación  de políticas y programas que garanticen el reconocimiento  y la inclusión de los estudiantes del pueblo Rrom  de acuerdo con sus  usos y costrumbres,  impulsando experiencias piloto con instituciones educativas focalizadas."/>
        <s v="Acción1. Fortalecer los servicios de atención a la población Rrom, reconociendo e incorporando elementos propios que permitan el fortalecimiento de la identidad cultural, incluyendo metodoogías de atención diferencial en las zonas de ubicación de las Kumpañy y las Organizaciones._x000a__x000a_Acción 2. Facilitar la participación de talento humano propio en los servicios de educación inicial en los cuales se encuentren vinculados usuarios pertenecientes al Pueblo Rrom, dentro del marco de condiciones técnicas de calidad de los servicios.  _x000a__x000a_Los proyectos contarán con la estrategia encuentros en familia y con los componentes de apoyo de acuerdo al interés de las comunidades. "/>
        <s v="Implementar programas recreodeportivos de uso y aprovechamiento del tiempo libre que potencie el desarrollo y las habilidades de niñas, niños y jóvenes Rrom en armonización con el zakono"/>
        <s v="Implementar programas recreo deportivos de uso y aprovechamiento del tiempo libre que potencie el desarrollo y las habilidades de niñas, niños y jóvenes Rrom en armonización con el zakono"/>
        <s v="Acción 1. Realizar mesas de trabajo con los Centros Zonales y líderes del Pueblo Rrom, para socializar el documento de las orientaciones metodológicas para la operación de los servicios en los territorios donde se brinde atención al Pueblo Rrom._x000a__x000a_Acción 2. Desde la modalidad de atención a las familias y comunidades de grupos étnicos, desarrollar actividades con las familias que fortalezcan la pervivencia física y cultural del Pueblo Rrom, a través de la Modalidad Territorios Étnicos con Bienestar en la vigencia 2019 y para las vigencias 2020-2021, la atención se desarrollará de acuerdo con la modalidad definida para la atención de los grupos étnicos del país. "/>
        <s v="El Ministerio de Educación Nacional  realizará  en concertación con las autoridades Rrom el proceso de diseño y desarrollo de materiales de lectura que serán incorporados en las colecciones de Plan y distribuidos en las EE focalizadas a nivel nacional"/>
        <s v="En el marco del Decreto 4634 de 2011, el MEN entregará a los estudiantes del pueblo Rrom, Mochilas de permanencia escolar (útiles escolares) y en articulación con MINTIC, se entregará a las instituciones focalizadas con atención a población Rrom, equipos tecnológicos para fortalecer procesos de aprendizaje; así mismo, promoverá estrategias de permanencia y búsqueda activa de niños, niñas y jóvenes  Rrom para garantizar trayectorias completas.  Para ello  desarrollará  alianzas público privadas con entidades internacionales, nacionales y locales, como MINTIC, Cajas de compensación y otros, que apoyen el desarrollo de las estrategias de permanencia escolar."/>
        <s v="Dado que el Ministerio de Cultura es el organismo rector en el tema de bibliotecas públicas, el Ministerio de Educación en articulación con el Ministerio de Cultura acompañará este proceso y promoverá el préstamo de textos desde las bibliotecas escolares y del PNLE."/>
        <s v="El MEN promoverá estrategias de reconocimientos culturales en la escuela, mediante lineamientos de rutas educativas que incluyen diálogos con las comunidades educativas pertenecientes al Pueblo Rrom en las EE focalizadas, con incidencia  en los currículos para construir la escuela intercultural para el país."/>
        <s v="Definir e implementar de manera gradual los lineamientos de política en salud con enfoque diferencial para el pueblo Rrom  en el marco del Sistema General de Seguridad Social en Salud (SGSSS), de manera concertada con el pueblo Rrom."/>
        <s v="Se encuentra recogido en los lineamientos acordados para la propuesta 1.B.1"/>
        <s v="Se recoge en la Resolución 518 y la 3280, capítulo 7. Se unifican las propuestas 1.B.2., 1.B.13 y 1.B.14"/>
        <s v="Quedaría dentro de los lineamientos propuestos para el numeral 1.B.1"/>
        <s v="Socialización de las políticas, planes, programas y normas que desarrollan el enfoque diferencial para el Pueblo Rrom en las Kumpañy y las Organizaciones, así como también con los actores del Sistema de Seguridad Social en Salud."/>
        <s v="Apoyar la implementación de acciones integrales de promoción y prevención  con enfoque diferencial para la población Rrom para el control de las enfermedades no trasmisibles y sus factores de riesgo."/>
        <s v="Actualmente este instrumento ya esta siendo utilizado como instrumento de focalización en servicios de salud. Se recoge en el texto de lo contenido en la línea 3 del pacto por los grupos étnicos. "/>
        <s v="Integrar las salidas de la variable Rrom en el  Sistema de Información de la Protección Social -SISPRO- para la actualización del estado de  salud del Pueblo Rrom anualmente."/>
        <s v="Desarrollar acciones de difusión de los derechos sexuales y derechos reproductivos, así como de los mecanismo para su exigibilidad, en el marco del Plan de Intervenciones Colectivas - PIC- y según los lineamientos de política en salud con enfoque diferencial. "/>
        <s v="Incorporar en las políticas y programas de atención en salud las realidades y las necesidades de las personas Rrom con discapacidad, para lo cual a partir del listado censal, se caracterizará y certificará a la población con discapacidad y se implementará una estrategia de seguimiento en el marco de los lineamientos de política en salud para el Pueblo Rrom."/>
        <s v="Garantizar la participación del Pueblo Rrom con base en la normatividad vigente, en la construcción del Plan Nacional de Seguridad Alimentaria y Nutricional, implementando talleres de seguridad alimentaria en el marco de los encuentros comunitarios de Territorios Étnicos con Bienestar"/>
        <s v="De acuerdo con lo indicado por el Ministerio de Salud, el alcance de esta propuesta se recoge en el marco del alcance y competencia para brindar cobertura de conformidad con el compromiso suscrito por el ICBF para la propuesta 1.C.1"/>
        <s v="Incluir en los programas de vivienda del Gobierno Nacional el enfoque étnico Rrom. De esta manera, se busca garantizar la vinculación de los patrigrupos familiares Rrom en el programa de Viviendas 100% Subsidiada. Esta medida se cumplirá mediante la firma y puesta en marcha del decreto de subsidio de vivienda por parte del Ministerio de Vivienda, que fue protocolizado en la Comisión Nacional de Dialogo, en el año 2018."/>
        <s v="Trabajar con el sector financiero para proponer una línea de crédito flexible con bajas tasas de interés dirigida a grupos étnicos para adquisición de vivienda nueva. _x000a__x000a_El Ministerio asumirá unos puntos porcentuales sobre la tasa de interés que ofrezca la respectiva entidad financiera que otorgue el crédito, a través de asignación de coberturas a la tasa de interés.  "/>
        <s v="Implementar Programa  de fortalecimiento comercial de iniciativas productivas de Grupos Étnicos de Colombia que contribuya a la sostenibilidad de procesos productivos comunitarios o asociativos,  así como de las micro y pequeñas empresas (Mype) que requieren gestión de acuerdos comerciales formales. Se vincularán, bajo enfoques diferenciales y previa identificación de las iniciativas, de acuerdo con su realidad productiva y potencial comercial, unidades productivas de los pueblos Rrom, teniendo en cuenta sus expresiones culturales y creativas y su capacidad empresarial para la gestión comercial, avances en formalización y sostenibilidad._x000a__x000a_Las acciones a desarrollar implicarán esfuerzos técnicos, presupuestales y de gestión, el cual exigen el compromiso y disposición de las comunidades, sus líderes o autoridades."/>
        <s v="El Gobierno Nacional se compromete a través del Ministerio del Trabajo y Colpensiones a realizar jornadas de orientación sobre el Programa BEPS para aquellas personas que pertenecen a las Kumpañy y las dos organizaciones del nivel nacional, registradas ante el Ministerio del Interior y que quieran acceder al programa. Adicionalmente se dará orientación respecto al alcance del Programa Adulto Mayor, en relación con el subsidio que se relaciona con el Programa BEPS."/>
        <s v="Concertar con el Pueblo Rrom, el diseño e implementación de estrategias productivas y empresariales, dirigidas al fortalecimiento de capacidades de las 9 Kumpañy y 2 Organizaciones, en torno a la financiación, producción, transformación y comercialización de las economías propias de acuerdo a las competencias institucionales de todas las entidades de gobierno que tienen concurrencia en la materia"/>
        <s v="Avanzando en el proceso de cualificación del pueblo Rrom, el SENA ofrecerá acciones de formación profesional integral, en las modalidades tanto presencial como virtual, atendiendo los criterios institucionales de atención con enfoque pluralista y diferencial. Para promover el acceso de esta población es indispensable contar con los listados censales oficiales provenientes del Ministerio del Interior, sobre los cuales se establecerán las acciones de formación que respondan a necesidades de integrantes del pueblo Rrom interesados en acceder a la formación.  "/>
        <s v="El Ministerio del interior realizará ejercicios de sensibilización en las entidades territoriales, informando entre otros temas, el ejercicio de la comercialización que ejerce el pueblo ROM"/>
        <s v="Las acciones del Ministerio de Comercio se enmarcan en el reconocimiento de la gastronomía como parte del patrimonio cultural frente a lo cual reitera que este acuerdo se enmarca dentro de acuerdo frente a la propuesta 2.A.7."/>
        <s v="Propuesta de consolidación de las propuestas 2.A.1, 2.A.2 y 2.A.4.  _x000a__x000a_&quot;Impulsar encuentros interlocales y locales de convergencia gitana que garanticen la participación del conjunto de las Kumpañy y patrigrupos familiares para la revitalización de la Shib Romaní, la gastronomía, la música, la danza y otras manifestaciones culturales&quot;"/>
        <s v="Se construirá el documento técnico, recolectando insumos en cada unas de las 9 Kumpañy y 2 organizaciones y se validará en una sesión de la  Comisión Nacional de Diálogo ampliada con la presencia de dos Seré Remangue y los representantes. "/>
        <s v="Se consolido en una sola propuesta 2.A.3 y 2.A.5_x000a__x000a_Diseñar un proyecto tipo de infraestructura cultural de manera concertada con el Pueblo Rrom, viabilizarlos técnicamente y buscar su financiación sujeto a la disponibilidad presupuestal del Ministerio de Cultura y las gestiones de cofinanciación y cooperación con otras entidades. Se propone esta redacción para las propuestas 3 y 5, unificando las dos propuestas del Pueblo Rrom en una sola contrapropuesta de Gobierno. "/>
        <s v="Propuesta de consolidación de las propuestas 2.A.1, 2.A.2 y 2.A.4.   _x000a__x000a_&quot;Impulsar encuentros interlocales y locales de convergencia gitana que garanticen la participación del conjunto de las Kumpañy y patrigrupos familiares para la revitalización de la Shib Romaní, la gastronomía, la música, la danza y otras manifestaciones culturales&quot;"/>
        <s v="Construir un plan de salvaguardia para una manifestación del patrimonio inmaterial del Pueblo Rrom"/>
        <s v="Se implementará un instrumento de seguimiento al cumplimiento de los indicadores concertados con los grupos étnicos. Será responsabilidad de los Ministerios y Departamentos Administrativos junto con sus entidades vinculadas y adscritas proveer la información, guardar su coherencia y mantenerla actualizada."/>
        <s v="El Ministerio del Interior desarrollará un módulo Rrom en el  sistema de información, de acuerdo a sus competencias sobre el tema censal del pueblo Rrom, en el cual se consignarán las novedades del auto censo cuando se requiera."/>
        <s v="En las bases del plan se hará la mención a que la información del registro individual censal de población étnica se cruzará con los registros administrativos sociales que estén disponible. Dicha mención se incluirá en el Pacto XII, línea C. "/>
        <s v="Realizar jornadas de identificación con enfoque diferencial lideradas por la Registraduría Nacional del Estado Civil en coordinación con los entes territoriales, el Ministerio del Interior y los Representantes Legales de cada Campaña."/>
        <s v="El Ministerio de Agricultura y Desarrollo Rural adoptará de manera concertada la reglamentación del Programa de Acceso a Tierras del Pueblo Rrom establecido en el artículo 17 del Decreto 902 de 2017, para lo cual la Agencia Nacional de Tierras y el Ministerio de Agricultura o quien ejerza sus funciones, actuarán en el marco de sus competencias."/>
        <s v="En el marco del articulo 17 del Decreto 902, reconociendo las particularidades del Pueblo Rrom, adoptará la reglamentación. Con este acuerdo se recogen las propuestas 4.A.2., 4.A.3, 4.A.4 y 4.A.5"/>
        <s v="Mientras exista la continuidad del Plan Fronteras en Cancillería. La entidad si bien no compromete recursos, acuerda adelantar gestión para su consecución. _x000a__x000a_Formular y viabilizar un proyecto productivo para las Kumpañy de Cúcuta y Pasto, con el fin de diseñar estrategias en particular de un proyecto comercial para mejorar sus ingresos y condiciones de vida de sus patrigrupos familiares._x000a_"/>
        <s v="Se unifica esta propuesta con la 1.E.8_x000a__x000a_El Ministerio del interior realizará ejercicios de sensibilización en las entidades territoriales, informando entre otros temas, el ejercicio de la comercialización que ejerce el pueblo ROM"/>
        <s v="Se revisará el instrumento de focalización ya contenido en las bases del plan para incluir la variable ROM de manera que se viabilice e incentive la inversión en el desarrollo territorial y regional con enfoque étnico Rrom a partir de la confluencia de diferentes fuentes de inversión para el desarrollo"/>
        <s v="El Gobierno Nacional liderará la promoción  de acciones para la territorialización de políticas públicas encaminada a proteger al Pueblo Rrom a través de la inclusión de acciones concertadas en los planes de desarrollo local. Para ello, desarrollará e implementará una ruta de asistencia técnica virtual a los entes territoriales en el marco de la estrategia dirigida a los nuevos mandatarios locales, Mi Plan, Tu Plan, Nuestro País, en cuyos municipios haya presencia de la Kumpañy."/>
        <s v="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a de los sectores productivos, la academia y el sector público. "/>
        <s v="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
        <s v="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 "/>
        <s v="Se garantizara la realización de las sesiones de la Comisión Nacional de Dialogo y la participación de los delegados Rrom con fortalecimiento."/>
        <s v="Realizar asistencia técnica para la capacitación sobre los mecanismos de control ciudadano, en el marco la primera sesión de la Comisión Nacional de Diálogo de cada vigencia."/>
        <s v="Implementar jornadas de socialización del protocolo para el reconocimiento de la Kriss Romaní, con participación de los operadores del sistema judicial nacional, los Seré Rromengue y los representantes de las Kumpañy y Organizaciones Nacionales, en los territorios donde se encuentran registradas. "/>
        <s v="Esta propuesta va dirigida al mismo objetivo que la anterior, con la diferencia que incluye encuentros con Seré Rromengue. Al respecto no se especifica la finalidad de tales encuentros ni las metas que pretenden alcanzar, por tal razón se propone unificar esta propuesta con la anterior. En esta propuesta se unen  la línea 7.A.3 y 7.A.4."/>
        <s v="Actividad 1: Se realizará fortalecimiento a las 9 Kumpañy y 2 Organizaciones._x000a__x000a_Actividad 2: Realizar la conmemoración del Día Internacional ROM "/>
        <s v="Desarrollo de los módulos de formación política de manera virtual que incluya contenidos de interés con enfoque diferencial con posibilidad de acceso directo.  "/>
        <s v=" Colombia Joven incluirá el enfoque diferencial para el Pueblo Rrom en los lineamientos de seguimiento a políticas pública, planes de desarrollo y programas ejecutados por entes territoriales con presencia de la comunidad. (Asistencia técnica territorial)_x000a__x000a_"/>
        <s v="La CPEM con apoyo de DNP formulará la política pública nacional de equidad de género para las mujeres la cual tendrá en cuenta el enfoque étnico que incluye el Pueblo Rrom. Una vez formulada se hará la respectiva socialización por parte de CPEM y DNP con las mujeres de las Kumpañy y las Organizaciones registradas ante el Ministerio del Interior."/>
        <s v="La UARIV coordinará en el marco del SNARIV el seguimiento mediante informes semestrales sobre el cumplimiento de los acuerdos del PIRC en el materia de cultura y vivienda, hasta la vigencia en que se culmine el cumplimiento de dichos acuerdos."/>
        <s v="La UARIV procederá a la indemnización del 100% de la totalidad de las victimas con pertenencia étnica al Pueblo Rrom incluidas en el RUV y en el auto censo Rrom registrado en el Ministerio del Interior indemnizadas administrativamente al 2021."/>
        <s v="Formulación de la Política Pública Nacional de Participación con enfoque diferencial para el Pueblo ROM."/>
        <s v="La entidad asumirá de conformidad con sus competencias el ajuste_x000a_en la oferta de programas para incluir a la Población Rrom. No se_x000a_incluyen acciones o acuerdos para asignación de tierras, construcción_x000a_de viviendas de interés social, acceso a la educación superior, por_x000a_no ser competencia de la entidad."/>
        <s v="Aplicación del modelo de subsistencia mínima para colectivos étnicos Pueblo Rrom"/>
        <s v="Propuesta de consolidación de las propuestas 2.A.1, 2.A.2 y 2.A.4.  _x000a__x000a_Se puede consolidar una sola propuesta. Para los interlocales se revisará si se fija 1 nacional o 3 interlocales. _x000a_El sector TIC del Gobierno Nacional, busca un abordaje integral y efectivo para el fortalecimiento en temas de TV de los Pueblos Rrom y su articulación al ecosistema TIC."/>
        <s v="Este punto queda abordado en la propuesta 9A de integridad Cultural &quot;un encuentro participativo TIC -TV&quot;"/>
      </sharedItems>
    </cacheField>
    <cacheField name="Sector" numFmtId="0">
      <sharedItems count="18">
        <s v="EDUCACION"/>
        <s v="INCLUSION SOCIAL Y RECONCILIACION"/>
        <s v="DEPORTE Y RECREACION"/>
        <s v="CULTURA"/>
        <s v="INTERIOR"/>
        <s v="SALUD Y PROTECCION SOCIAL"/>
        <s v="VIVIENDA, CIUDAD Y TERRITORIO"/>
        <s v="COMERCIO, INDUSTRIA Y TURISMO"/>
        <s v="TRABAJO"/>
        <s v="AGROPECUARIO"/>
        <s v="PLANEACION"/>
        <s v="REGISTRADURIA"/>
        <s v="RELACIONES EXTERIORES"/>
        <s v="AMBIENTE Y DESARROLLO SOSTENIBLE"/>
        <s v="JUSTICIA Y DEL DERECHO"/>
        <s v="EMPLEO PUBLICO"/>
        <s v="PRESIDENCIA"/>
        <s v="COMUNICACIONES"/>
      </sharedItems>
    </cacheField>
    <cacheField name="Entidad" numFmtId="0">
      <sharedItems count="21">
        <s v="MINISTERIO EDUCACION NACIONAL - GESTION GENERAL "/>
        <s v="INSTITUTO COLOMBIANO DE BIENESTAR FAMILIAR (ICBF)"/>
        <s v="MINISTERIO DEL DEPORTE - GESTIÓN GENERAL"/>
        <s v="MINISTERIO DE CULTURA - GESTION GENERAL"/>
        <s v="MINISTERIO DEL INTERIOR - GESTIÓN GENERAL"/>
        <s v="MINISTERIO DE SALUD Y PROTECCION SOCIAL - GESTIÓN GENERAL "/>
        <s v="MINISTERIO DE VIVIENDA, CIUDAD Y TERRITORIO - GESTIÓN GENERAL"/>
        <s v="MINCOMERCIO INDUSTRIA TURISMO - GESTION GENERAL"/>
        <s v="MINISTERIO DEL TRABAJO - GESTION GENERAL"/>
        <s v="MINAGRICULTURA - GESTION GENERAL"/>
        <s v="SERVICIO NACIONAL DE APRENDIZAJE (SENA)"/>
        <s v="DEPARTAMENTO DE PLANEACION - GESTION GENERAL"/>
        <s v="REGISTRADURIA NACIONAL DEL ESTADO CIVIL - GESTION GENERAL"/>
        <s v="FONDO ROTATORIO DEL MINISTERIO DE RELACIONES EXTERIORES"/>
        <s v="MINISTERIO DE AMBIENTE Y DESARROLLO SOSTENIBLE - GESTION GENERAL"/>
        <s v="MINISTERIO DE JUSTICIA Y DEL DERECHO - GESTIÓN GENERAL"/>
        <s v="ESCUELA SUPERIOR DE ADMINISTRACION PUBLICA (ESAP) "/>
        <s v="PRESIDENCIA DE LA REPUBLICA - GESTION GENERAL "/>
        <s v="UNIDAD DE ATENCIÓN Y REPARACIÓN INTEGRAL A LAS VICTIMAS"/>
        <s v="DEPARTAMENTO ADMINISTRATIVO PARA LA PROSPERIDAD SOCIAL - GESTIÓN GENERAL"/>
        <s v="FONDO ÚNICO DE TECNOLOGÍAS DE LA INFORMACIÓN Y LAS COMUNICACION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9">
  <r>
    <x v="0"/>
    <x v="0"/>
    <x v="0"/>
    <x v="0"/>
    <s v="370101"/>
  </r>
  <r>
    <x v="1"/>
    <x v="1"/>
    <x v="1"/>
    <x v="1"/>
    <s v="190101"/>
  </r>
  <r>
    <x v="2"/>
    <x v="2"/>
    <x v="2"/>
    <x v="2"/>
    <s v="020101"/>
  </r>
  <r>
    <x v="3"/>
    <x v="3"/>
    <x v="1"/>
    <x v="1"/>
    <s v="190101"/>
  </r>
  <r>
    <x v="4"/>
    <x v="4"/>
    <x v="2"/>
    <x v="2"/>
    <s v="020101"/>
  </r>
  <r>
    <x v="5"/>
    <x v="5"/>
    <x v="3"/>
    <x v="3"/>
    <s v="410600"/>
  </r>
  <r>
    <x v="5"/>
    <x v="5"/>
    <x v="2"/>
    <x v="4"/>
    <s v="020101"/>
  </r>
  <r>
    <x v="6"/>
    <x v="6"/>
    <x v="0"/>
    <x v="0"/>
    <s v="370101"/>
  </r>
  <r>
    <x v="7"/>
    <x v="7"/>
    <x v="2"/>
    <x v="5"/>
    <s v="020101"/>
  </r>
  <r>
    <x v="8"/>
    <x v="8"/>
    <x v="4"/>
    <x v="6"/>
    <s v="360101"/>
  </r>
  <r>
    <x v="9"/>
    <x v="9"/>
    <x v="0"/>
    <x v="0"/>
    <s v="370101"/>
  </r>
  <r>
    <x v="10"/>
    <x v="10"/>
    <x v="5"/>
    <x v="7"/>
    <s v="330101"/>
  </r>
  <r>
    <x v="11"/>
    <x v="11"/>
    <x v="5"/>
    <x v="7"/>
    <s v="330101"/>
  </r>
  <r>
    <x v="12"/>
    <x v="12"/>
    <x v="3"/>
    <x v="3"/>
    <s v="410600"/>
  </r>
  <r>
    <x v="13"/>
    <x v="13"/>
    <x v="1"/>
    <x v="1"/>
    <s v="190101"/>
  </r>
  <r>
    <x v="14"/>
    <x v="14"/>
    <x v="3"/>
    <x v="3"/>
    <s v="410600"/>
  </r>
  <r>
    <x v="15"/>
    <x v="15"/>
    <x v="1"/>
    <x v="1"/>
    <s v="190101"/>
  </r>
  <r>
    <x v="16"/>
    <x v="16"/>
    <x v="1"/>
    <x v="1"/>
    <s v="190101"/>
  </r>
  <r>
    <x v="17"/>
    <x v="17"/>
    <x v="1"/>
    <x v="1"/>
    <s v="190101"/>
  </r>
  <r>
    <x v="18"/>
    <x v="18"/>
    <x v="0"/>
    <x v="0"/>
    <s v="370101"/>
  </r>
  <r>
    <x v="19"/>
    <x v="19"/>
    <x v="3"/>
    <x v="3"/>
    <s v="410600"/>
  </r>
  <r>
    <x v="19"/>
    <x v="19"/>
    <x v="4"/>
    <x v="6"/>
    <s v="360101"/>
  </r>
  <r>
    <x v="19"/>
    <x v="19"/>
    <x v="1"/>
    <x v="1"/>
    <s v="190101"/>
  </r>
  <r>
    <x v="20"/>
    <x v="20"/>
    <x v="0"/>
    <x v="0"/>
    <s v="370101"/>
  </r>
  <r>
    <x v="21"/>
    <x v="21"/>
    <x v="2"/>
    <x v="4"/>
    <s v="020101"/>
  </r>
  <r>
    <x v="22"/>
    <x v="22"/>
    <x v="6"/>
    <x v="8"/>
    <s v="320101"/>
  </r>
  <r>
    <x v="23"/>
    <x v="23"/>
    <x v="0"/>
    <x v="0"/>
    <s v="370101"/>
  </r>
  <r>
    <x v="23"/>
    <x v="23"/>
    <x v="7"/>
    <x v="9"/>
    <s v="050101"/>
  </r>
  <r>
    <x v="23"/>
    <x v="23"/>
    <x v="7"/>
    <x v="10"/>
    <s v="050300"/>
  </r>
  <r>
    <x v="24"/>
    <x v="24"/>
    <x v="0"/>
    <x v="0"/>
    <s v="370101"/>
  </r>
  <r>
    <x v="25"/>
    <x v="25"/>
    <x v="2"/>
    <x v="5"/>
    <s v="020101"/>
  </r>
  <r>
    <x v="26"/>
    <x v="26"/>
    <x v="6"/>
    <x v="8"/>
    <s v="320101"/>
  </r>
  <r>
    <x v="27"/>
    <x v="27"/>
    <x v="6"/>
    <x v="8"/>
    <s v="320101"/>
  </r>
  <r>
    <x v="28"/>
    <x v="28"/>
    <x v="0"/>
    <x v="0"/>
    <s v="370101"/>
  </r>
  <r>
    <x v="29"/>
    <x v="29"/>
    <x v="6"/>
    <x v="8"/>
    <s v="320101"/>
  </r>
  <r>
    <x v="30"/>
    <x v="30"/>
    <x v="6"/>
    <x v="8"/>
    <s v="320101"/>
  </r>
  <r>
    <x v="31"/>
    <x v="31"/>
    <x v="0"/>
    <x v="0"/>
    <s v="370101"/>
  </r>
  <r>
    <x v="32"/>
    <x v="32"/>
    <x v="8"/>
    <x v="11"/>
    <s v="170101"/>
  </r>
  <r>
    <x v="33"/>
    <x v="33"/>
    <x v="9"/>
    <x v="12"/>
    <s v="210101"/>
  </r>
  <r>
    <x v="34"/>
    <x v="34"/>
    <x v="6"/>
    <x v="8"/>
    <s v="320101"/>
  </r>
  <r>
    <x v="35"/>
    <x v="35"/>
    <x v="10"/>
    <x v="13"/>
    <s v="350101"/>
  </r>
  <r>
    <x v="36"/>
    <x v="36"/>
    <x v="1"/>
    <x v="1"/>
    <s v="190101"/>
  </r>
  <r>
    <x v="36"/>
    <x v="36"/>
    <x v="3"/>
    <x v="14"/>
    <s v="410101"/>
  </r>
  <r>
    <x v="37"/>
    <x v="37"/>
    <x v="5"/>
    <x v="7"/>
    <s v="330101"/>
  </r>
  <r>
    <x v="37"/>
    <x v="37"/>
    <x v="6"/>
    <x v="8"/>
    <s v="320101"/>
  </r>
  <r>
    <x v="38"/>
    <x v="38"/>
    <x v="11"/>
    <x v="15"/>
    <s v="110101"/>
  </r>
  <r>
    <x v="39"/>
    <x v="39"/>
    <x v="12"/>
    <x v="16"/>
    <s v="030101"/>
  </r>
  <r>
    <x v="40"/>
    <x v="40"/>
    <x v="8"/>
    <x v="17"/>
    <s v="021400"/>
  </r>
  <r>
    <x v="41"/>
    <x v="41"/>
    <x v="6"/>
    <x v="8"/>
    <s v="320101"/>
  </r>
  <r>
    <x v="41"/>
    <x v="41"/>
    <x v="6"/>
    <x v="18"/>
    <s v="320102"/>
  </r>
  <r>
    <x v="42"/>
    <x v="42"/>
    <x v="0"/>
    <x v="0"/>
    <s v="370101"/>
  </r>
  <r>
    <x v="43"/>
    <x v="43"/>
    <x v="8"/>
    <x v="17"/>
    <s v="021400"/>
  </r>
  <r>
    <x v="44"/>
    <x v="44"/>
    <x v="6"/>
    <x v="8"/>
    <s v="320101"/>
  </r>
  <r>
    <x v="45"/>
    <x v="45"/>
    <x v="0"/>
    <x v="0"/>
    <s v="370101"/>
  </r>
  <r>
    <x v="46"/>
    <x v="46"/>
    <x v="0"/>
    <x v="0"/>
    <s v="370101"/>
  </r>
  <r>
    <x v="47"/>
    <x v="47"/>
    <x v="6"/>
    <x v="8"/>
    <s v="320101"/>
  </r>
  <r>
    <x v="48"/>
    <x v="48"/>
    <x v="6"/>
    <x v="8"/>
    <s v="320101"/>
  </r>
  <r>
    <x v="49"/>
    <x v="49"/>
    <x v="6"/>
    <x v="8"/>
    <s v="320101"/>
  </r>
  <r>
    <x v="49"/>
    <x v="49"/>
    <x v="13"/>
    <x v="19"/>
    <s v="400101"/>
  </r>
  <r>
    <x v="50"/>
    <x v="50"/>
    <x v="0"/>
    <x v="0"/>
    <s v="370101"/>
  </r>
  <r>
    <x v="51"/>
    <x v="51"/>
    <x v="14"/>
    <x v="20"/>
    <s v="220101"/>
  </r>
  <r>
    <x v="52"/>
    <x v="52"/>
    <x v="14"/>
    <x v="20"/>
    <s v="220101"/>
  </r>
  <r>
    <x v="53"/>
    <x v="53"/>
    <x v="13"/>
    <x v="19"/>
    <s v="400101"/>
  </r>
  <r>
    <x v="53"/>
    <x v="53"/>
    <x v="8"/>
    <x v="11"/>
    <s v="170101"/>
  </r>
  <r>
    <x v="54"/>
    <x v="54"/>
    <x v="15"/>
    <x v="21"/>
    <s v="430101"/>
  </r>
  <r>
    <x v="55"/>
    <x v="55"/>
    <x v="0"/>
    <x v="0"/>
    <s v="370101"/>
  </r>
  <r>
    <x v="56"/>
    <x v="56"/>
    <x v="1"/>
    <x v="1"/>
    <s v="190101"/>
  </r>
  <r>
    <x v="57"/>
    <x v="57"/>
    <x v="1"/>
    <x v="1"/>
    <s v="190101"/>
  </r>
  <r>
    <x v="58"/>
    <x v="58"/>
    <x v="1"/>
    <x v="1"/>
    <s v="190101"/>
  </r>
  <r>
    <x v="59"/>
    <x v="59"/>
    <x v="0"/>
    <x v="0"/>
    <s v="370101"/>
  </r>
  <r>
    <x v="59"/>
    <x v="59"/>
    <x v="16"/>
    <x v="22"/>
    <s v="040101"/>
  </r>
  <r>
    <x v="59"/>
    <x v="59"/>
    <x v="16"/>
    <x v="23"/>
    <s v="040300"/>
  </r>
  <r>
    <x v="59"/>
    <x v="59"/>
    <x v="12"/>
    <x v="16"/>
    <s v="030101"/>
  </r>
  <r>
    <x v="60"/>
    <x v="60"/>
    <x v="14"/>
    <x v="20"/>
    <s v="220101"/>
  </r>
  <r>
    <x v="61"/>
    <x v="61"/>
    <x v="14"/>
    <x v="20"/>
    <s v="220101"/>
  </r>
  <r>
    <x v="62"/>
    <x v="62"/>
    <x v="0"/>
    <x v="0"/>
    <s v="370101"/>
  </r>
  <r>
    <x v="63"/>
    <x v="63"/>
    <x v="7"/>
    <x v="9"/>
    <s v="050101"/>
  </r>
  <r>
    <x v="63"/>
    <x v="63"/>
    <x v="7"/>
    <x v="10"/>
    <s v="050300"/>
  </r>
  <r>
    <x v="64"/>
    <x v="64"/>
    <x v="17"/>
    <x v="24"/>
    <s v="390101"/>
  </r>
  <r>
    <x v="65"/>
    <x v="65"/>
    <x v="5"/>
    <x v="7"/>
    <s v="330101"/>
  </r>
  <r>
    <x v="66"/>
    <x v="66"/>
    <x v="15"/>
    <x v="21"/>
    <s v="430101"/>
  </r>
  <r>
    <x v="67"/>
    <x v="67"/>
    <x v="0"/>
    <x v="0"/>
    <s v="370101"/>
  </r>
  <r>
    <x v="68"/>
    <x v="68"/>
    <x v="15"/>
    <x v="21"/>
    <s v="430101"/>
  </r>
  <r>
    <x v="69"/>
    <x v="69"/>
    <x v="6"/>
    <x v="8"/>
    <s v="320101"/>
  </r>
  <r>
    <x v="70"/>
    <x v="70"/>
    <x v="6"/>
    <x v="8"/>
    <s v="320101"/>
  </r>
  <r>
    <x v="71"/>
    <x v="71"/>
    <x v="6"/>
    <x v="8"/>
    <s v="320101"/>
  </r>
  <r>
    <x v="72"/>
    <x v="72"/>
    <x v="6"/>
    <x v="8"/>
    <s v="320101"/>
  </r>
  <r>
    <x v="73"/>
    <x v="73"/>
    <x v="18"/>
    <x v="25"/>
    <s v="240101"/>
  </r>
  <r>
    <x v="74"/>
    <x v="74"/>
    <x v="0"/>
    <x v="0"/>
    <s v="370101"/>
  </r>
  <r>
    <x v="75"/>
    <x v="75"/>
    <x v="9"/>
    <x v="12"/>
    <s v="210101"/>
  </r>
  <r>
    <x v="76"/>
    <x v="76"/>
    <x v="6"/>
    <x v="8"/>
    <s v="320101"/>
  </r>
  <r>
    <x v="76"/>
    <x v="76"/>
    <x v="6"/>
    <x v="18"/>
    <s v="320102"/>
  </r>
  <r>
    <x v="77"/>
    <x v="77"/>
    <x v="8"/>
    <x v="26"/>
    <s v="171700"/>
  </r>
  <r>
    <x v="78"/>
    <x v="78"/>
    <x v="2"/>
    <x v="27"/>
    <s v="021100"/>
  </r>
  <r>
    <x v="79"/>
    <x v="79"/>
    <x v="10"/>
    <x v="13"/>
    <s v="350101"/>
  </r>
  <r>
    <x v="80"/>
    <x v="80"/>
    <x v="10"/>
    <x v="13"/>
    <s v="350101"/>
  </r>
  <r>
    <x v="81"/>
    <x v="81"/>
    <x v="10"/>
    <x v="13"/>
    <s v="350101"/>
  </r>
  <r>
    <x v="82"/>
    <x v="82"/>
    <x v="6"/>
    <x v="8"/>
    <s v="320101"/>
  </r>
  <r>
    <x v="83"/>
    <x v="83"/>
    <x v="10"/>
    <x v="13"/>
    <s v="350101"/>
  </r>
  <r>
    <x v="84"/>
    <x v="84"/>
    <x v="6"/>
    <x v="8"/>
    <s v="320101"/>
  </r>
  <r>
    <x v="85"/>
    <x v="85"/>
    <x v="0"/>
    <x v="0"/>
    <s v="370101"/>
  </r>
  <r>
    <x v="85"/>
    <x v="85"/>
    <x v="12"/>
    <x v="16"/>
    <s v="030101"/>
  </r>
  <r>
    <x v="86"/>
    <x v="86"/>
    <x v="0"/>
    <x v="0"/>
    <s v="370101"/>
  </r>
  <r>
    <x v="87"/>
    <x v="87"/>
    <x v="2"/>
    <x v="2"/>
    <s v="020101"/>
  </r>
  <r>
    <x v="88"/>
    <x v="88"/>
    <x v="2"/>
    <x v="5"/>
    <s v="020101"/>
  </r>
  <r>
    <x v="88"/>
    <x v="88"/>
    <x v="2"/>
    <x v="4"/>
    <s v="020101"/>
  </r>
  <r>
    <x v="89"/>
    <x v="89"/>
    <x v="2"/>
    <x v="5"/>
    <s v="020101"/>
  </r>
  <r>
    <x v="89"/>
    <x v="89"/>
    <x v="2"/>
    <x v="4"/>
    <s v="020101"/>
  </r>
  <r>
    <x v="90"/>
    <x v="90"/>
    <x v="2"/>
    <x v="5"/>
    <s v="020101"/>
  </r>
  <r>
    <x v="91"/>
    <x v="91"/>
    <x v="18"/>
    <x v="28"/>
    <s v="241200"/>
  </r>
  <r>
    <x v="92"/>
    <x v="92"/>
    <x v="19"/>
    <x v="29"/>
    <s v="230101"/>
  </r>
  <r>
    <x v="92"/>
    <x v="92"/>
    <x v="5"/>
    <x v="7"/>
    <s v="330101"/>
  </r>
  <r>
    <x v="92"/>
    <x v="92"/>
    <x v="19"/>
    <x v="30"/>
    <s v="231000"/>
  </r>
  <r>
    <x v="93"/>
    <x v="93"/>
    <x v="18"/>
    <x v="25"/>
    <s v="240101"/>
  </r>
  <r>
    <x v="94"/>
    <x v="94"/>
    <x v="0"/>
    <x v="0"/>
    <s v="370101"/>
  </r>
  <r>
    <x v="95"/>
    <x v="95"/>
    <x v="9"/>
    <x v="12"/>
    <s v="210101"/>
  </r>
  <r>
    <x v="96"/>
    <x v="96"/>
    <x v="13"/>
    <x v="19"/>
    <s v="400101"/>
  </r>
  <r>
    <x v="97"/>
    <x v="97"/>
    <x v="1"/>
    <x v="1"/>
    <s v="190101"/>
  </r>
  <r>
    <x v="98"/>
    <x v="98"/>
    <x v="0"/>
    <x v="0"/>
    <s v="370101"/>
  </r>
  <r>
    <x v="99"/>
    <x v="99"/>
    <x v="14"/>
    <x v="20"/>
    <s v="220101"/>
  </r>
  <r>
    <x v="100"/>
    <x v="100"/>
    <x v="14"/>
    <x v="20"/>
    <s v="220101"/>
  </r>
  <r>
    <x v="101"/>
    <x v="101"/>
    <x v="14"/>
    <x v="20"/>
    <s v="220101"/>
  </r>
  <r>
    <x v="101"/>
    <x v="101"/>
    <x v="5"/>
    <x v="7"/>
    <s v="330101"/>
  </r>
  <r>
    <x v="102"/>
    <x v="102"/>
    <x v="14"/>
    <x v="20"/>
    <s v="220101"/>
  </r>
  <r>
    <x v="103"/>
    <x v="103"/>
    <x v="14"/>
    <x v="20"/>
    <s v="220101"/>
  </r>
  <r>
    <x v="104"/>
    <x v="104"/>
    <x v="14"/>
    <x v="20"/>
    <s v="220101"/>
  </r>
  <r>
    <x v="105"/>
    <x v="105"/>
    <x v="14"/>
    <x v="20"/>
    <s v="220101"/>
  </r>
  <r>
    <x v="106"/>
    <x v="106"/>
    <x v="14"/>
    <x v="20"/>
    <s v="220101"/>
  </r>
  <r>
    <x v="107"/>
    <x v="107"/>
    <x v="14"/>
    <x v="20"/>
    <s v="220101"/>
  </r>
  <r>
    <x v="108"/>
    <x v="108"/>
    <x v="14"/>
    <x v="20"/>
    <s v="220101"/>
  </r>
  <r>
    <x v="109"/>
    <x v="109"/>
    <x v="14"/>
    <x v="20"/>
    <s v="220101"/>
  </r>
  <r>
    <x v="110"/>
    <x v="110"/>
    <x v="14"/>
    <x v="20"/>
    <s v="220101"/>
  </r>
  <r>
    <x v="111"/>
    <x v="111"/>
    <x v="14"/>
    <x v="20"/>
    <s v="220101"/>
  </r>
  <r>
    <x v="112"/>
    <x v="112"/>
    <x v="14"/>
    <x v="20"/>
    <s v="220101"/>
  </r>
  <r>
    <x v="113"/>
    <x v="113"/>
    <x v="14"/>
    <x v="20"/>
    <s v="220101"/>
  </r>
  <r>
    <x v="114"/>
    <x v="114"/>
    <x v="1"/>
    <x v="1"/>
    <s v="190101"/>
  </r>
  <r>
    <x v="115"/>
    <x v="115"/>
    <x v="1"/>
    <x v="1"/>
    <s v="190101"/>
  </r>
  <r>
    <x v="115"/>
    <x v="115"/>
    <x v="1"/>
    <x v="31"/>
    <s v="191000"/>
  </r>
  <r>
    <x v="116"/>
    <x v="116"/>
    <x v="1"/>
    <x v="1"/>
    <s v="190101"/>
  </r>
  <r>
    <x v="117"/>
    <x v="117"/>
    <x v="1"/>
    <x v="1"/>
    <s v="190101"/>
  </r>
  <r>
    <x v="118"/>
    <x v="118"/>
    <x v="1"/>
    <x v="1"/>
    <s v="190101"/>
  </r>
  <r>
    <x v="119"/>
    <x v="119"/>
    <x v="1"/>
    <x v="1"/>
    <s v="190101"/>
  </r>
  <r>
    <x v="120"/>
    <x v="120"/>
    <x v="1"/>
    <x v="1"/>
    <s v="190101"/>
  </r>
  <r>
    <x v="121"/>
    <x v="121"/>
    <x v="1"/>
    <x v="1"/>
    <s v="190101"/>
  </r>
  <r>
    <x v="122"/>
    <x v="122"/>
    <x v="1"/>
    <x v="1"/>
    <s v="190101"/>
  </r>
  <r>
    <x v="123"/>
    <x v="123"/>
    <x v="1"/>
    <x v="1"/>
    <s v="190101"/>
  </r>
  <r>
    <x v="124"/>
    <x v="124"/>
    <x v="1"/>
    <x v="1"/>
    <s v="190101"/>
  </r>
  <r>
    <x v="125"/>
    <x v="125"/>
    <x v="1"/>
    <x v="1"/>
    <s v="190101"/>
  </r>
  <r>
    <x v="126"/>
    <x v="126"/>
    <x v="1"/>
    <x v="1"/>
    <s v="190101"/>
  </r>
  <r>
    <x v="127"/>
    <x v="127"/>
    <x v="0"/>
    <x v="0"/>
    <s v="370101"/>
  </r>
  <r>
    <x v="128"/>
    <x v="128"/>
    <x v="20"/>
    <x v="32"/>
    <s v="120101"/>
  </r>
  <r>
    <x v="129"/>
    <x v="129"/>
    <x v="0"/>
    <x v="0"/>
    <s v="370101"/>
  </r>
  <r>
    <x v="130"/>
    <x v="130"/>
    <x v="0"/>
    <x v="0"/>
    <s v="370101"/>
  </r>
  <r>
    <x v="131"/>
    <x v="131"/>
    <x v="0"/>
    <x v="0"/>
    <s v="370101"/>
  </r>
  <r>
    <x v="132"/>
    <x v="132"/>
    <x v="1"/>
    <x v="1"/>
    <s v="190101"/>
  </r>
  <r>
    <x v="133"/>
    <x v="133"/>
    <x v="16"/>
    <x v="22"/>
    <s v="040101"/>
  </r>
  <r>
    <x v="133"/>
    <x v="133"/>
    <x v="3"/>
    <x v="3"/>
    <s v="410600"/>
  </r>
  <r>
    <x v="134"/>
    <x v="134"/>
    <x v="20"/>
    <x v="32"/>
    <s v="120101"/>
  </r>
  <r>
    <x v="134"/>
    <x v="134"/>
    <x v="20"/>
    <x v="33"/>
    <s v="270102"/>
  </r>
  <r>
    <x v="135"/>
    <x v="135"/>
    <x v="20"/>
    <x v="32"/>
    <s v="120101"/>
  </r>
  <r>
    <x v="135"/>
    <x v="135"/>
    <x v="20"/>
    <x v="33"/>
    <s v="270102"/>
  </r>
  <r>
    <x v="135"/>
    <x v="135"/>
    <x v="0"/>
    <x v="0"/>
    <s v="370101"/>
  </r>
  <r>
    <x v="136"/>
    <x v="136"/>
    <x v="20"/>
    <x v="32"/>
    <s v="120101"/>
  </r>
  <r>
    <x v="137"/>
    <x v="137"/>
    <x v="20"/>
    <x v="32"/>
    <s v="120101"/>
  </r>
  <r>
    <x v="137"/>
    <x v="137"/>
    <x v="0"/>
    <x v="0"/>
    <s v="370101"/>
  </r>
  <r>
    <x v="138"/>
    <x v="138"/>
    <x v="21"/>
    <x v="34"/>
    <s v="130101"/>
  </r>
  <r>
    <x v="139"/>
    <x v="139"/>
    <x v="14"/>
    <x v="20"/>
    <s v="220101"/>
  </r>
  <r>
    <x v="140"/>
    <x v="140"/>
    <x v="14"/>
    <x v="20"/>
    <s v="220101"/>
  </r>
  <r>
    <x v="141"/>
    <x v="141"/>
    <x v="14"/>
    <x v="20"/>
    <s v="220101"/>
  </r>
  <r>
    <x v="141"/>
    <x v="141"/>
    <x v="3"/>
    <x v="3"/>
    <s v="410600"/>
  </r>
  <r>
    <x v="142"/>
    <x v="142"/>
    <x v="5"/>
    <x v="7"/>
    <s v="330101"/>
  </r>
  <r>
    <x v="143"/>
    <x v="143"/>
    <x v="8"/>
    <x v="26"/>
    <s v="171700"/>
  </r>
  <r>
    <x v="143"/>
    <x v="143"/>
    <x v="0"/>
    <x v="0"/>
    <s v="370101"/>
  </r>
  <r>
    <x v="144"/>
    <x v="144"/>
    <x v="6"/>
    <x v="8"/>
    <s v="320101"/>
  </r>
  <r>
    <x v="144"/>
    <x v="144"/>
    <x v="8"/>
    <x v="26"/>
    <s v="171700"/>
  </r>
  <r>
    <x v="145"/>
    <x v="145"/>
    <x v="8"/>
    <x v="26"/>
    <s v="171700"/>
  </r>
  <r>
    <x v="146"/>
    <x v="146"/>
    <x v="22"/>
    <x v="35"/>
    <s v="250200"/>
  </r>
  <r>
    <x v="147"/>
    <x v="147"/>
    <x v="8"/>
    <x v="26"/>
    <s v="171700"/>
  </r>
  <r>
    <x v="148"/>
    <x v="148"/>
    <x v="8"/>
    <x v="26"/>
    <s v="171700"/>
  </r>
  <r>
    <x v="149"/>
    <x v="149"/>
    <x v="8"/>
    <x v="26"/>
    <s v="171700"/>
  </r>
  <r>
    <x v="150"/>
    <x v="150"/>
    <x v="12"/>
    <x v="16"/>
    <s v="030101"/>
  </r>
  <r>
    <x v="150"/>
    <x v="150"/>
    <x v="19"/>
    <x v="29"/>
    <s v="230101"/>
  </r>
  <r>
    <x v="150"/>
    <x v="150"/>
    <x v="16"/>
    <x v="23"/>
    <s v="040300"/>
  </r>
  <r>
    <x v="150"/>
    <x v="150"/>
    <x v="0"/>
    <x v="0"/>
    <s v="370101"/>
  </r>
  <r>
    <x v="150"/>
    <x v="150"/>
    <x v="16"/>
    <x v="22"/>
    <s v="040101"/>
  </r>
  <r>
    <x v="151"/>
    <x v="151"/>
    <x v="3"/>
    <x v="36"/>
    <s v="410500"/>
  </r>
  <r>
    <x v="152"/>
    <x v="152"/>
    <x v="8"/>
    <x v="11"/>
    <s v="170101"/>
  </r>
  <r>
    <x v="153"/>
    <x v="153"/>
    <x v="16"/>
    <x v="23"/>
    <s v="040300"/>
  </r>
  <r>
    <x v="154"/>
    <x v="154"/>
    <x v="8"/>
    <x v="26"/>
    <s v="171700"/>
  </r>
  <r>
    <x v="155"/>
    <x v="155"/>
    <x v="8"/>
    <x v="26"/>
    <s v="171700"/>
  </r>
  <r>
    <x v="156"/>
    <x v="156"/>
    <x v="22"/>
    <x v="35"/>
    <s v="250200"/>
  </r>
  <r>
    <x v="157"/>
    <x v="157"/>
    <x v="6"/>
    <x v="18"/>
    <s v="320102"/>
  </r>
  <r>
    <x v="158"/>
    <x v="158"/>
    <x v="6"/>
    <x v="18"/>
    <s v="320102"/>
  </r>
  <r>
    <x v="159"/>
    <x v="159"/>
    <x v="0"/>
    <x v="0"/>
    <s v="370101"/>
  </r>
  <r>
    <x v="160"/>
    <x v="160"/>
    <x v="6"/>
    <x v="8"/>
    <s v="320101"/>
  </r>
  <r>
    <x v="160"/>
    <x v="160"/>
    <x v="6"/>
    <x v="37"/>
    <s v="320101"/>
  </r>
  <r>
    <x v="161"/>
    <x v="161"/>
    <x v="6"/>
    <x v="8"/>
    <s v="320101"/>
  </r>
  <r>
    <x v="162"/>
    <x v="162"/>
    <x v="6"/>
    <x v="8"/>
    <s v="320101"/>
  </r>
  <r>
    <x v="163"/>
    <x v="163"/>
    <x v="6"/>
    <x v="8"/>
    <s v="320101"/>
  </r>
  <r>
    <x v="164"/>
    <x v="164"/>
    <x v="6"/>
    <x v="8"/>
    <s v="320101"/>
  </r>
  <r>
    <x v="165"/>
    <x v="165"/>
    <x v="12"/>
    <x v="16"/>
    <s v="030101"/>
  </r>
  <r>
    <x v="166"/>
    <x v="166"/>
    <x v="6"/>
    <x v="8"/>
    <s v="320101"/>
  </r>
  <r>
    <x v="167"/>
    <x v="167"/>
    <x v="6"/>
    <x v="8"/>
    <s v="320101"/>
  </r>
  <r>
    <x v="168"/>
    <x v="168"/>
    <x v="13"/>
    <x v="19"/>
    <s v="400101"/>
  </r>
  <r>
    <x v="168"/>
    <x v="168"/>
    <x v="6"/>
    <x v="8"/>
    <s v="320101"/>
  </r>
  <r>
    <x v="168"/>
    <x v="168"/>
    <x v="1"/>
    <x v="1"/>
    <s v="190101"/>
  </r>
  <r>
    <x v="169"/>
    <x v="169"/>
    <x v="6"/>
    <x v="8"/>
    <s v="320101"/>
  </r>
  <r>
    <x v="169"/>
    <x v="169"/>
    <x v="7"/>
    <x v="10"/>
    <s v="050300"/>
  </r>
  <r>
    <x v="170"/>
    <x v="170"/>
    <x v="6"/>
    <x v="8"/>
    <s v="320101"/>
  </r>
  <r>
    <x v="171"/>
    <x v="171"/>
    <x v="6"/>
    <x v="8"/>
    <s v="320101"/>
  </r>
  <r>
    <x v="172"/>
    <x v="172"/>
    <x v="8"/>
    <x v="11"/>
    <s v="170101"/>
  </r>
  <r>
    <x v="173"/>
    <x v="173"/>
    <x v="6"/>
    <x v="8"/>
    <s v="320101"/>
  </r>
  <r>
    <x v="174"/>
    <x v="174"/>
    <x v="12"/>
    <x v="16"/>
    <s v="030101"/>
  </r>
  <r>
    <x v="175"/>
    <x v="175"/>
    <x v="12"/>
    <x v="16"/>
    <s v="030101"/>
  </r>
  <r>
    <x v="176"/>
    <x v="176"/>
    <x v="6"/>
    <x v="8"/>
    <s v="320101"/>
  </r>
  <r>
    <x v="176"/>
    <x v="176"/>
    <x v="2"/>
    <x v="27"/>
    <s v="021100"/>
  </r>
  <r>
    <x v="177"/>
    <x v="177"/>
    <x v="6"/>
    <x v="8"/>
    <s v="320101"/>
  </r>
  <r>
    <x v="178"/>
    <x v="178"/>
    <x v="6"/>
    <x v="8"/>
    <s v="320101"/>
  </r>
  <r>
    <x v="179"/>
    <x v="179"/>
    <x v="10"/>
    <x v="13"/>
    <s v="350101"/>
  </r>
  <r>
    <x v="180"/>
    <x v="180"/>
    <x v="6"/>
    <x v="8"/>
    <s v="320101"/>
  </r>
  <r>
    <x v="181"/>
    <x v="181"/>
    <x v="8"/>
    <x v="26"/>
    <s v="171700"/>
  </r>
  <r>
    <x v="182"/>
    <x v="182"/>
    <x v="6"/>
    <x v="8"/>
    <s v="320101"/>
  </r>
  <r>
    <x v="182"/>
    <x v="182"/>
    <x v="6"/>
    <x v="18"/>
    <s v="320102"/>
  </r>
  <r>
    <x v="183"/>
    <x v="183"/>
    <x v="8"/>
    <x v="26"/>
    <s v="171700"/>
  </r>
  <r>
    <x v="184"/>
    <x v="184"/>
    <x v="0"/>
    <x v="0"/>
    <s v="370101"/>
  </r>
  <r>
    <x v="185"/>
    <x v="185"/>
    <x v="8"/>
    <x v="11"/>
    <s v="170101"/>
  </r>
  <r>
    <x v="185"/>
    <x v="185"/>
    <x v="13"/>
    <x v="19"/>
    <s v="400101"/>
  </r>
  <r>
    <x v="186"/>
    <x v="186"/>
    <x v="15"/>
    <x v="21"/>
    <s v="430101"/>
  </r>
  <r>
    <x v="187"/>
    <x v="187"/>
    <x v="5"/>
    <x v="7"/>
    <s v="330101"/>
  </r>
  <r>
    <x v="188"/>
    <x v="188"/>
    <x v="15"/>
    <x v="21"/>
    <s v="430101"/>
  </r>
  <r>
    <x v="189"/>
    <x v="189"/>
    <x v="15"/>
    <x v="21"/>
    <s v="430101"/>
  </r>
  <r>
    <x v="190"/>
    <x v="190"/>
    <x v="19"/>
    <x v="29"/>
    <s v="230101"/>
  </r>
  <r>
    <x v="190"/>
    <x v="190"/>
    <x v="5"/>
    <x v="7"/>
    <s v="330101"/>
  </r>
  <r>
    <x v="190"/>
    <x v="190"/>
    <x v="19"/>
    <x v="30"/>
    <s v="231000"/>
  </r>
  <r>
    <x v="191"/>
    <x v="191"/>
    <x v="19"/>
    <x v="29"/>
    <s v="230101"/>
  </r>
  <r>
    <x v="192"/>
    <x v="192"/>
    <x v="19"/>
    <x v="30"/>
    <s v="231000"/>
  </r>
  <r>
    <x v="193"/>
    <x v="193"/>
    <x v="19"/>
    <x v="29"/>
    <s v="230101"/>
  </r>
  <r>
    <x v="193"/>
    <x v="193"/>
    <x v="5"/>
    <x v="7"/>
    <s v="330101"/>
  </r>
  <r>
    <x v="193"/>
    <x v="193"/>
    <x v="19"/>
    <x v="30"/>
    <s v="231000"/>
  </r>
  <r>
    <x v="194"/>
    <x v="194"/>
    <x v="5"/>
    <x v="7"/>
    <s v="330101"/>
  </r>
  <r>
    <x v="194"/>
    <x v="194"/>
    <x v="19"/>
    <x v="30"/>
    <s v="231000"/>
  </r>
  <r>
    <x v="194"/>
    <x v="194"/>
    <x v="19"/>
    <x v="38"/>
    <s v="230101"/>
  </r>
  <r>
    <x v="195"/>
    <x v="195"/>
    <x v="8"/>
    <x v="11"/>
    <s v="170101"/>
  </r>
  <r>
    <x v="195"/>
    <x v="195"/>
    <x v="13"/>
    <x v="19"/>
    <s v="400101"/>
  </r>
  <r>
    <x v="196"/>
    <x v="196"/>
    <x v="19"/>
    <x v="29"/>
    <s v="230101"/>
  </r>
  <r>
    <x v="196"/>
    <x v="196"/>
    <x v="5"/>
    <x v="7"/>
    <s v="330101"/>
  </r>
  <r>
    <x v="196"/>
    <x v="196"/>
    <x v="19"/>
    <x v="30"/>
    <s v="231000"/>
  </r>
  <r>
    <x v="197"/>
    <x v="197"/>
    <x v="19"/>
    <x v="29"/>
    <s v="230101"/>
  </r>
  <r>
    <x v="197"/>
    <x v="197"/>
    <x v="5"/>
    <x v="7"/>
    <s v="330101"/>
  </r>
  <r>
    <x v="197"/>
    <x v="197"/>
    <x v="19"/>
    <x v="30"/>
    <s v="231000"/>
  </r>
  <r>
    <x v="198"/>
    <x v="198"/>
    <x v="19"/>
    <x v="29"/>
    <s v="230101"/>
  </r>
  <r>
    <x v="199"/>
    <x v="199"/>
    <x v="4"/>
    <x v="39"/>
    <s v="360200"/>
  </r>
  <r>
    <x v="200"/>
    <x v="200"/>
    <x v="5"/>
    <x v="7"/>
    <s v="330101"/>
  </r>
  <r>
    <x v="201"/>
    <x v="201"/>
    <x v="5"/>
    <x v="7"/>
    <s v="330101"/>
  </r>
  <r>
    <x v="202"/>
    <x v="202"/>
    <x v="5"/>
    <x v="7"/>
    <s v="330101"/>
  </r>
  <r>
    <x v="203"/>
    <x v="203"/>
    <x v="5"/>
    <x v="7"/>
    <s v="330101"/>
  </r>
  <r>
    <x v="204"/>
    <x v="204"/>
    <x v="8"/>
    <x v="40"/>
    <s v="171800"/>
  </r>
  <r>
    <x v="204"/>
    <x v="205"/>
    <x v="10"/>
    <x v="13"/>
    <s v="350101"/>
  </r>
  <r>
    <x v="205"/>
    <x v="206"/>
    <x v="8"/>
    <x v="11"/>
    <s v="170101"/>
  </r>
  <r>
    <x v="206"/>
    <x v="207"/>
    <x v="5"/>
    <x v="7"/>
    <s v="330101"/>
  </r>
  <r>
    <x v="207"/>
    <x v="208"/>
    <x v="10"/>
    <x v="13"/>
    <s v="350101"/>
  </r>
  <r>
    <x v="207"/>
    <x v="208"/>
    <x v="3"/>
    <x v="14"/>
    <s v="410101"/>
  </r>
  <r>
    <x v="207"/>
    <x v="208"/>
    <x v="8"/>
    <x v="11"/>
    <s v="170101"/>
  </r>
  <r>
    <x v="208"/>
    <x v="209"/>
    <x v="0"/>
    <x v="0"/>
    <s v="370101"/>
  </r>
  <r>
    <x v="209"/>
    <x v="210"/>
    <x v="6"/>
    <x v="8"/>
    <s v="320101"/>
  </r>
  <r>
    <x v="210"/>
    <x v="211"/>
    <x v="1"/>
    <x v="1"/>
    <s v="190101"/>
  </r>
  <r>
    <x v="211"/>
    <x v="212"/>
    <x v="5"/>
    <x v="7"/>
    <s v="330101"/>
  </r>
  <r>
    <x v="212"/>
    <x v="213"/>
    <x v="5"/>
    <x v="7"/>
    <s v="330101"/>
  </r>
  <r>
    <x v="213"/>
    <x v="214"/>
    <x v="5"/>
    <x v="7"/>
    <s v="330101"/>
  </r>
  <r>
    <x v="214"/>
    <x v="215"/>
    <x v="18"/>
    <x v="25"/>
    <s v="240101"/>
  </r>
  <r>
    <x v="215"/>
    <x v="216"/>
    <x v="13"/>
    <x v="19"/>
    <s v="400101"/>
  </r>
  <r>
    <x v="216"/>
    <x v="217"/>
    <x v="13"/>
    <x v="19"/>
    <s v="400101"/>
  </r>
  <r>
    <x v="217"/>
    <x v="218"/>
    <x v="13"/>
    <x v="19"/>
    <s v="400101"/>
  </r>
  <r>
    <x v="218"/>
    <x v="219"/>
    <x v="0"/>
    <x v="0"/>
    <s v="370101"/>
  </r>
  <r>
    <x v="219"/>
    <x v="220"/>
    <x v="2"/>
    <x v="41"/>
    <s v="020101"/>
  </r>
  <r>
    <x v="219"/>
    <x v="220"/>
    <x v="0"/>
    <x v="0"/>
    <s v="370101"/>
  </r>
  <r>
    <x v="219"/>
    <x v="220"/>
    <x v="2"/>
    <x v="2"/>
    <s v="020101"/>
  </r>
  <r>
    <x v="219"/>
    <x v="220"/>
    <x v="3"/>
    <x v="42"/>
    <s v="410400"/>
  </r>
  <r>
    <x v="219"/>
    <x v="220"/>
    <x v="3"/>
    <x v="3"/>
    <s v="410600"/>
  </r>
  <r>
    <x v="219"/>
    <x v="220"/>
    <x v="1"/>
    <x v="1"/>
    <s v="190101"/>
  </r>
  <r>
    <x v="219"/>
    <x v="220"/>
    <x v="4"/>
    <x v="6"/>
    <s v="360101"/>
  </r>
  <r>
    <x v="220"/>
    <x v="221"/>
    <x v="2"/>
    <x v="43"/>
    <s v="020101"/>
  </r>
  <r>
    <x v="221"/>
    <x v="222"/>
    <x v="0"/>
    <x v="44"/>
    <s v="370800"/>
  </r>
  <r>
    <x v="222"/>
    <x v="223"/>
    <x v="2"/>
    <x v="5"/>
    <s v="020101"/>
  </r>
  <r>
    <x v="223"/>
    <x v="224"/>
    <x v="0"/>
    <x v="44"/>
    <s v="370800"/>
  </r>
  <r>
    <x v="224"/>
    <x v="225"/>
    <x v="8"/>
    <x v="17"/>
    <s v="171900"/>
  </r>
  <r>
    <x v="225"/>
    <x v="226"/>
    <x v="2"/>
    <x v="5"/>
    <s v="020101"/>
  </r>
  <r>
    <x v="225"/>
    <x v="226"/>
    <x v="2"/>
    <x v="45"/>
    <s v="020101"/>
  </r>
  <r>
    <x v="226"/>
    <x v="227"/>
    <x v="20"/>
    <x v="32"/>
    <s v="120101"/>
  </r>
  <r>
    <x v="227"/>
    <x v="228"/>
    <x v="3"/>
    <x v="42"/>
    <s v="410400"/>
  </r>
  <r>
    <x v="228"/>
    <x v="229"/>
    <x v="2"/>
    <x v="5"/>
    <s v="020101"/>
  </r>
  <r>
    <x v="228"/>
    <x v="229"/>
    <x v="2"/>
    <x v="45"/>
    <s v="020101"/>
  </r>
  <r>
    <x v="228"/>
    <x v="229"/>
    <x v="0"/>
    <x v="0"/>
    <s v="370101"/>
  </r>
  <r>
    <x v="229"/>
    <x v="230"/>
    <x v="0"/>
    <x v="0"/>
    <s v="370101"/>
  </r>
  <r>
    <x v="230"/>
    <x v="231"/>
    <x v="11"/>
    <x v="15"/>
    <s v="110101"/>
  </r>
  <r>
    <x v="231"/>
    <x v="232"/>
    <x v="0"/>
    <x v="0"/>
    <s v="370101"/>
  </r>
  <r>
    <x v="230"/>
    <x v="231"/>
    <x v="8"/>
    <x v="46"/>
    <s v="171600"/>
  </r>
  <r>
    <x v="133"/>
    <x v="133"/>
    <x v="12"/>
    <x v="16"/>
    <s v="030101"/>
  </r>
  <r>
    <x v="133"/>
    <x v="133"/>
    <x v="0"/>
    <x v="0"/>
    <s v="370101"/>
  </r>
  <r>
    <x v="192"/>
    <x v="192"/>
    <x v="19"/>
    <x v="29"/>
    <s v="230101"/>
  </r>
  <r>
    <x v="194"/>
    <x v="194"/>
    <x v="19"/>
    <x v="29"/>
    <s v="230101"/>
  </r>
  <r>
    <x v="32"/>
    <x v="32"/>
    <x v="8"/>
    <x v="40"/>
    <s v="171800"/>
  </r>
  <r>
    <x v="207"/>
    <x v="208"/>
    <x v="8"/>
    <x v="40"/>
    <s v="171800"/>
  </r>
  <r>
    <x v="207"/>
    <x v="208"/>
    <x v="10"/>
    <x v="13"/>
    <s v="350101"/>
  </r>
  <r>
    <x v="185"/>
    <x v="185"/>
    <x v="2"/>
    <x v="47"/>
    <s v="021200"/>
  </r>
  <r>
    <x v="224"/>
    <x v="225"/>
    <x v="2"/>
    <x v="47"/>
    <s v="021200"/>
  </r>
  <r>
    <x v="92"/>
    <x v="92"/>
    <x v="19"/>
    <x v="48"/>
    <s v="230600"/>
  </r>
  <r>
    <x v="150"/>
    <x v="150"/>
    <x v="19"/>
    <x v="48"/>
    <s v="230600"/>
  </r>
  <r>
    <x v="190"/>
    <x v="190"/>
    <x v="19"/>
    <x v="48"/>
    <s v="230600"/>
  </r>
  <r>
    <x v="191"/>
    <x v="191"/>
    <x v="19"/>
    <x v="48"/>
    <s v="230600"/>
  </r>
  <r>
    <x v="193"/>
    <x v="193"/>
    <x v="19"/>
    <x v="48"/>
    <s v="230600"/>
  </r>
  <r>
    <x v="196"/>
    <x v="196"/>
    <x v="19"/>
    <x v="48"/>
    <s v="230600"/>
  </r>
  <r>
    <x v="197"/>
    <x v="197"/>
    <x v="19"/>
    <x v="48"/>
    <s v="230600"/>
  </r>
  <r>
    <x v="198"/>
    <x v="198"/>
    <x v="19"/>
    <x v="48"/>
    <s v="230600"/>
  </r>
  <r>
    <x v="192"/>
    <x v="192"/>
    <x v="19"/>
    <x v="48"/>
    <s v="230600"/>
  </r>
  <r>
    <x v="194"/>
    <x v="194"/>
    <x v="19"/>
    <x v="48"/>
    <s v="230600"/>
  </r>
  <r>
    <x v="33"/>
    <x v="33"/>
    <x v="9"/>
    <x v="49"/>
    <s v="211000"/>
  </r>
  <r>
    <x v="146"/>
    <x v="146"/>
    <x v="8"/>
    <x v="26"/>
    <s v="171700"/>
  </r>
  <r>
    <x v="156"/>
    <x v="156"/>
    <x v="8"/>
    <x v="26"/>
    <s v="1717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x v="0"/>
    <x v="0"/>
    <x v="0"/>
  </r>
  <r>
    <x v="1"/>
    <x v="1"/>
    <x v="0"/>
    <x v="0"/>
  </r>
  <r>
    <x v="2"/>
    <x v="2"/>
    <x v="0"/>
    <x v="1"/>
  </r>
  <r>
    <x v="3"/>
    <x v="3"/>
    <x v="0"/>
    <x v="1"/>
  </r>
  <r>
    <x v="4"/>
    <x v="4"/>
    <x v="0"/>
    <x v="1"/>
  </r>
  <r>
    <x v="5"/>
    <x v="5"/>
    <x v="0"/>
    <x v="1"/>
  </r>
  <r>
    <x v="6"/>
    <x v="6"/>
    <x v="1"/>
    <x v="2"/>
  </r>
  <r>
    <x v="7"/>
    <x v="7"/>
    <x v="1"/>
    <x v="2"/>
  </r>
  <r>
    <x v="8"/>
    <x v="8"/>
    <x v="1"/>
    <x v="2"/>
  </r>
  <r>
    <x v="9"/>
    <x v="9"/>
    <x v="1"/>
    <x v="2"/>
  </r>
  <r>
    <x v="10"/>
    <x v="10"/>
    <x v="2"/>
    <x v="3"/>
  </r>
  <r>
    <x v="11"/>
    <x v="11"/>
    <x v="3"/>
    <x v="4"/>
  </r>
  <r>
    <x v="12"/>
    <x v="12"/>
    <x v="4"/>
    <x v="5"/>
  </r>
  <r>
    <x v="12"/>
    <x v="12"/>
    <x v="0"/>
    <x v="6"/>
  </r>
  <r>
    <x v="13"/>
    <x v="13"/>
    <x v="4"/>
    <x v="5"/>
  </r>
  <r>
    <x v="13"/>
    <x v="13"/>
    <x v="0"/>
    <x v="6"/>
  </r>
  <r>
    <x v="14"/>
    <x v="14"/>
    <x v="0"/>
    <x v="1"/>
  </r>
  <r>
    <x v="15"/>
    <x v="15"/>
    <x v="5"/>
    <x v="7"/>
  </r>
  <r>
    <x v="16"/>
    <x v="16"/>
    <x v="2"/>
    <x v="3"/>
  </r>
  <r>
    <x v="17"/>
    <x v="17"/>
    <x v="6"/>
    <x v="8"/>
  </r>
  <r>
    <x v="18"/>
    <x v="18"/>
    <x v="6"/>
    <x v="8"/>
  </r>
  <r>
    <x v="19"/>
    <x v="19"/>
    <x v="7"/>
    <x v="9"/>
  </r>
  <r>
    <x v="20"/>
    <x v="20"/>
    <x v="8"/>
    <x v="10"/>
  </r>
  <r>
    <x v="21"/>
    <x v="21"/>
    <x v="8"/>
    <x v="10"/>
  </r>
  <r>
    <x v="22"/>
    <x v="22"/>
    <x v="8"/>
    <x v="10"/>
  </r>
  <r>
    <x v="23"/>
    <x v="23"/>
    <x v="8"/>
    <x v="10"/>
  </r>
  <r>
    <x v="24"/>
    <x v="24"/>
    <x v="8"/>
    <x v="10"/>
  </r>
  <r>
    <x v="25"/>
    <x v="25"/>
    <x v="8"/>
    <x v="10"/>
  </r>
  <r>
    <x v="26"/>
    <x v="26"/>
    <x v="9"/>
    <x v="11"/>
  </r>
  <r>
    <x v="27"/>
    <x v="27"/>
    <x v="9"/>
    <x v="11"/>
  </r>
  <r>
    <x v="28"/>
    <x v="28"/>
    <x v="9"/>
    <x v="11"/>
  </r>
  <r>
    <x v="29"/>
    <x v="29"/>
    <x v="9"/>
    <x v="11"/>
  </r>
  <r>
    <x v="30"/>
    <x v="30"/>
    <x v="9"/>
    <x v="11"/>
  </r>
  <r>
    <x v="31"/>
    <x v="31"/>
    <x v="9"/>
    <x v="11"/>
  </r>
  <r>
    <x v="32"/>
    <x v="32"/>
    <x v="9"/>
    <x v="11"/>
  </r>
  <r>
    <x v="33"/>
    <x v="33"/>
    <x v="9"/>
    <x v="11"/>
  </r>
  <r>
    <x v="34"/>
    <x v="34"/>
    <x v="9"/>
    <x v="11"/>
  </r>
  <r>
    <x v="35"/>
    <x v="35"/>
    <x v="10"/>
    <x v="12"/>
  </r>
  <r>
    <x v="36"/>
    <x v="36"/>
    <x v="10"/>
    <x v="12"/>
  </r>
  <r>
    <x v="37"/>
    <x v="37"/>
    <x v="11"/>
    <x v="13"/>
  </r>
  <r>
    <x v="38"/>
    <x v="38"/>
    <x v="8"/>
    <x v="14"/>
  </r>
  <r>
    <x v="39"/>
    <x v="39"/>
    <x v="12"/>
    <x v="15"/>
  </r>
  <r>
    <x v="40"/>
    <x v="40"/>
    <x v="12"/>
    <x v="15"/>
  </r>
  <r>
    <x v="41"/>
    <x v="41"/>
    <x v="12"/>
    <x v="15"/>
  </r>
  <r>
    <x v="42"/>
    <x v="42"/>
    <x v="12"/>
    <x v="15"/>
  </r>
  <r>
    <x v="43"/>
    <x v="43"/>
    <x v="12"/>
    <x v="15"/>
  </r>
  <r>
    <x v="44"/>
    <x v="44"/>
    <x v="12"/>
    <x v="15"/>
  </r>
  <r>
    <x v="45"/>
    <x v="45"/>
    <x v="12"/>
    <x v="15"/>
  </r>
  <r>
    <x v="46"/>
    <x v="46"/>
    <x v="12"/>
    <x v="15"/>
  </r>
  <r>
    <x v="47"/>
    <x v="47"/>
    <x v="12"/>
    <x v="15"/>
  </r>
  <r>
    <x v="48"/>
    <x v="48"/>
    <x v="12"/>
    <x v="15"/>
  </r>
  <r>
    <x v="49"/>
    <x v="49"/>
    <x v="12"/>
    <x v="15"/>
  </r>
  <r>
    <x v="50"/>
    <x v="50"/>
    <x v="12"/>
    <x v="15"/>
  </r>
  <r>
    <x v="51"/>
    <x v="51"/>
    <x v="12"/>
    <x v="15"/>
  </r>
  <r>
    <x v="52"/>
    <x v="52"/>
    <x v="12"/>
    <x v="15"/>
  </r>
  <r>
    <x v="53"/>
    <x v="53"/>
    <x v="12"/>
    <x v="15"/>
  </r>
  <r>
    <x v="54"/>
    <x v="54"/>
    <x v="12"/>
    <x v="15"/>
  </r>
  <r>
    <x v="55"/>
    <x v="55"/>
    <x v="12"/>
    <x v="15"/>
  </r>
  <r>
    <x v="56"/>
    <x v="56"/>
    <x v="12"/>
    <x v="15"/>
  </r>
  <r>
    <x v="57"/>
    <x v="57"/>
    <x v="12"/>
    <x v="15"/>
  </r>
  <r>
    <x v="58"/>
    <x v="58"/>
    <x v="12"/>
    <x v="15"/>
  </r>
  <r>
    <x v="59"/>
    <x v="59"/>
    <x v="12"/>
    <x v="15"/>
  </r>
  <r>
    <x v="60"/>
    <x v="60"/>
    <x v="12"/>
    <x v="15"/>
  </r>
  <r>
    <x v="61"/>
    <x v="61"/>
    <x v="12"/>
    <x v="15"/>
  </r>
  <r>
    <x v="62"/>
    <x v="62"/>
    <x v="12"/>
    <x v="15"/>
  </r>
  <r>
    <x v="63"/>
    <x v="63"/>
    <x v="12"/>
    <x v="15"/>
  </r>
  <r>
    <x v="64"/>
    <x v="64"/>
    <x v="13"/>
    <x v="16"/>
  </r>
  <r>
    <x v="65"/>
    <x v="65"/>
    <x v="13"/>
    <x v="16"/>
  </r>
  <r>
    <x v="66"/>
    <x v="66"/>
    <x v="13"/>
    <x v="16"/>
  </r>
  <r>
    <x v="67"/>
    <x v="67"/>
    <x v="13"/>
    <x v="16"/>
  </r>
  <r>
    <x v="68"/>
    <x v="68"/>
    <x v="13"/>
    <x v="16"/>
  </r>
  <r>
    <x v="69"/>
    <x v="69"/>
    <x v="13"/>
    <x v="16"/>
  </r>
  <r>
    <x v="70"/>
    <x v="17"/>
    <x v="6"/>
    <x v="8"/>
  </r>
  <r>
    <x v="71"/>
    <x v="70"/>
    <x v="0"/>
    <x v="0"/>
  </r>
  <r>
    <x v="72"/>
    <x v="71"/>
    <x v="0"/>
    <x v="0"/>
  </r>
  <r>
    <x v="73"/>
    <x v="72"/>
    <x v="0"/>
    <x v="0"/>
  </r>
  <r>
    <x v="74"/>
    <x v="73"/>
    <x v="0"/>
    <x v="1"/>
  </r>
  <r>
    <x v="75"/>
    <x v="74"/>
    <x v="3"/>
    <x v="4"/>
  </r>
  <r>
    <x v="76"/>
    <x v="75"/>
    <x v="5"/>
    <x v="17"/>
  </r>
  <r>
    <x v="77"/>
    <x v="76"/>
    <x v="5"/>
    <x v="17"/>
  </r>
  <r>
    <x v="78"/>
    <x v="77"/>
    <x v="5"/>
    <x v="17"/>
  </r>
  <r>
    <x v="79"/>
    <x v="78"/>
    <x v="1"/>
    <x v="2"/>
  </r>
  <r>
    <x v="80"/>
    <x v="79"/>
    <x v="6"/>
    <x v="8"/>
  </r>
  <r>
    <x v="81"/>
    <x v="80"/>
    <x v="14"/>
    <x v="18"/>
  </r>
  <r>
    <x v="82"/>
    <x v="81"/>
    <x v="0"/>
    <x v="19"/>
  </r>
  <r>
    <x v="83"/>
    <x v="82"/>
    <x v="12"/>
    <x v="15"/>
  </r>
  <r>
    <x v="84"/>
    <x v="83"/>
    <x v="12"/>
    <x v="15"/>
  </r>
  <r>
    <x v="85"/>
    <x v="84"/>
    <x v="13"/>
    <x v="16"/>
  </r>
  <r>
    <x v="86"/>
    <x v="85"/>
    <x v="0"/>
    <x v="0"/>
  </r>
  <r>
    <x v="86"/>
    <x v="85"/>
    <x v="0"/>
    <x v="1"/>
  </r>
  <r>
    <x v="86"/>
    <x v="85"/>
    <x v="0"/>
    <x v="6"/>
  </r>
  <r>
    <x v="86"/>
    <x v="85"/>
    <x v="0"/>
    <x v="19"/>
  </r>
  <r>
    <x v="86"/>
    <x v="85"/>
    <x v="1"/>
    <x v="2"/>
  </r>
  <r>
    <x v="86"/>
    <x v="85"/>
    <x v="14"/>
    <x v="18"/>
  </r>
  <r>
    <x v="86"/>
    <x v="85"/>
    <x v="2"/>
    <x v="3"/>
  </r>
  <r>
    <x v="86"/>
    <x v="85"/>
    <x v="7"/>
    <x v="9"/>
  </r>
  <r>
    <x v="86"/>
    <x v="85"/>
    <x v="12"/>
    <x v="15"/>
  </r>
  <r>
    <x v="86"/>
    <x v="85"/>
    <x v="11"/>
    <x v="13"/>
  </r>
  <r>
    <x v="86"/>
    <x v="85"/>
    <x v="8"/>
    <x v="10"/>
  </r>
  <r>
    <x v="86"/>
    <x v="85"/>
    <x v="8"/>
    <x v="14"/>
  </r>
  <r>
    <x v="86"/>
    <x v="85"/>
    <x v="6"/>
    <x v="8"/>
  </r>
  <r>
    <x v="86"/>
    <x v="85"/>
    <x v="3"/>
    <x v="4"/>
  </r>
  <r>
    <x v="86"/>
    <x v="85"/>
    <x v="15"/>
    <x v="20"/>
  </r>
  <r>
    <x v="86"/>
    <x v="85"/>
    <x v="10"/>
    <x v="12"/>
  </r>
  <r>
    <x v="86"/>
    <x v="85"/>
    <x v="13"/>
    <x v="16"/>
  </r>
  <r>
    <x v="86"/>
    <x v="85"/>
    <x v="9"/>
    <x v="11"/>
  </r>
  <r>
    <x v="86"/>
    <x v="85"/>
    <x v="5"/>
    <x v="17"/>
  </r>
  <r>
    <x v="86"/>
    <x v="85"/>
    <x v="5"/>
    <x v="7"/>
  </r>
  <r>
    <x v="86"/>
    <x v="85"/>
    <x v="4"/>
    <x v="5"/>
  </r>
  <r>
    <x v="35"/>
    <x v="35"/>
    <x v="8"/>
    <x v="10"/>
  </r>
  <r>
    <x v="12"/>
    <x v="12"/>
    <x v="4"/>
    <x v="21"/>
  </r>
  <r>
    <x v="13"/>
    <x v="13"/>
    <x v="4"/>
    <x v="21"/>
  </r>
  <r>
    <x v="86"/>
    <x v="85"/>
    <x v="4"/>
    <x v="2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
  <r>
    <x v="0"/>
    <x v="0"/>
    <x v="0"/>
    <x v="0"/>
  </r>
  <r>
    <x v="1"/>
    <x v="1"/>
    <x v="1"/>
    <x v="1"/>
  </r>
  <r>
    <x v="2"/>
    <x v="2"/>
    <x v="2"/>
    <x v="2"/>
  </r>
  <r>
    <x v="3"/>
    <x v="3"/>
    <x v="3"/>
    <x v="3"/>
  </r>
  <r>
    <x v="4"/>
    <x v="4"/>
    <x v="4"/>
    <x v="4"/>
  </r>
  <r>
    <x v="5"/>
    <x v="5"/>
    <x v="4"/>
    <x v="4"/>
  </r>
  <r>
    <x v="6"/>
    <x v="6"/>
    <x v="0"/>
    <x v="5"/>
  </r>
  <r>
    <x v="7"/>
    <x v="7"/>
    <x v="5"/>
    <x v="6"/>
  </r>
  <r>
    <x v="8"/>
    <x v="8"/>
    <x v="4"/>
    <x v="4"/>
  </r>
  <r>
    <x v="9"/>
    <x v="9"/>
    <x v="2"/>
    <x v="2"/>
  </r>
  <r>
    <x v="10"/>
    <x v="10"/>
    <x v="5"/>
    <x v="6"/>
  </r>
  <r>
    <x v="11"/>
    <x v="11"/>
    <x v="5"/>
    <x v="6"/>
  </r>
  <r>
    <x v="12"/>
    <x v="12"/>
    <x v="5"/>
    <x v="6"/>
  </r>
  <r>
    <x v="13"/>
    <x v="13"/>
    <x v="2"/>
    <x v="2"/>
  </r>
  <r>
    <x v="14"/>
    <x v="14"/>
    <x v="2"/>
    <x v="2"/>
  </r>
  <r>
    <x v="15"/>
    <x v="15"/>
    <x v="5"/>
    <x v="6"/>
  </r>
  <r>
    <x v="16"/>
    <x v="16"/>
    <x v="5"/>
    <x v="6"/>
  </r>
  <r>
    <x v="17"/>
    <x v="17"/>
    <x v="6"/>
    <x v="7"/>
  </r>
  <r>
    <x v="18"/>
    <x v="18"/>
    <x v="6"/>
    <x v="7"/>
  </r>
  <r>
    <x v="19"/>
    <x v="19"/>
    <x v="6"/>
    <x v="7"/>
  </r>
  <r>
    <x v="20"/>
    <x v="20"/>
    <x v="6"/>
    <x v="7"/>
  </r>
  <r>
    <x v="20"/>
    <x v="20"/>
    <x v="7"/>
    <x v="8"/>
  </r>
  <r>
    <x v="21"/>
    <x v="21"/>
    <x v="7"/>
    <x v="8"/>
  </r>
  <r>
    <x v="22"/>
    <x v="22"/>
    <x v="6"/>
    <x v="9"/>
  </r>
  <r>
    <x v="23"/>
    <x v="23"/>
    <x v="6"/>
    <x v="7"/>
  </r>
  <r>
    <x v="24"/>
    <x v="24"/>
    <x v="6"/>
    <x v="7"/>
  </r>
  <r>
    <x v="25"/>
    <x v="24"/>
    <x v="6"/>
    <x v="9"/>
  </r>
  <r>
    <x v="26"/>
    <x v="25"/>
    <x v="6"/>
    <x v="7"/>
  </r>
  <r>
    <x v="27"/>
    <x v="26"/>
    <x v="6"/>
    <x v="7"/>
  </r>
  <r>
    <x v="28"/>
    <x v="27"/>
    <x v="6"/>
    <x v="7"/>
  </r>
  <r>
    <x v="29"/>
    <x v="28"/>
    <x v="6"/>
    <x v="7"/>
  </r>
  <r>
    <x v="30"/>
    <x v="29"/>
    <x v="6"/>
    <x v="7"/>
  </r>
  <r>
    <x v="31"/>
    <x v="30"/>
    <x v="6"/>
    <x v="7"/>
  </r>
  <r>
    <x v="32"/>
    <x v="31"/>
    <x v="6"/>
    <x v="7"/>
  </r>
  <r>
    <x v="33"/>
    <x v="32"/>
    <x v="6"/>
    <x v="7"/>
  </r>
  <r>
    <x v="34"/>
    <x v="33"/>
    <x v="6"/>
    <x v="7"/>
  </r>
  <r>
    <x v="35"/>
    <x v="34"/>
    <x v="8"/>
    <x v="10"/>
  </r>
  <r>
    <x v="36"/>
    <x v="35"/>
    <x v="8"/>
    <x v="10"/>
  </r>
  <r>
    <x v="37"/>
    <x v="36"/>
    <x v="9"/>
    <x v="11"/>
  </r>
  <r>
    <x v="38"/>
    <x v="37"/>
    <x v="8"/>
    <x v="10"/>
  </r>
  <r>
    <x v="39"/>
    <x v="38"/>
    <x v="8"/>
    <x v="10"/>
  </r>
  <r>
    <x v="40"/>
    <x v="39"/>
    <x v="8"/>
    <x v="10"/>
  </r>
  <r>
    <x v="41"/>
    <x v="40"/>
    <x v="8"/>
    <x v="10"/>
  </r>
  <r>
    <x v="42"/>
    <x v="41"/>
    <x v="8"/>
    <x v="10"/>
  </r>
  <r>
    <x v="43"/>
    <x v="42"/>
    <x v="8"/>
    <x v="10"/>
  </r>
  <r>
    <x v="44"/>
    <x v="43"/>
    <x v="8"/>
    <x v="10"/>
  </r>
  <r>
    <x v="45"/>
    <x v="44"/>
    <x v="8"/>
    <x v="10"/>
  </r>
  <r>
    <x v="46"/>
    <x v="45"/>
    <x v="7"/>
    <x v="12"/>
  </r>
  <r>
    <x v="47"/>
    <x v="46"/>
    <x v="8"/>
    <x v="10"/>
  </r>
  <r>
    <x v="48"/>
    <x v="47"/>
    <x v="8"/>
    <x v="10"/>
  </r>
  <r>
    <x v="49"/>
    <x v="48"/>
    <x v="8"/>
    <x v="10"/>
  </r>
  <r>
    <x v="50"/>
    <x v="49"/>
    <x v="8"/>
    <x v="10"/>
  </r>
  <r>
    <x v="51"/>
    <x v="50"/>
    <x v="2"/>
    <x v="2"/>
  </r>
  <r>
    <x v="52"/>
    <x v="51"/>
    <x v="8"/>
    <x v="10"/>
  </r>
  <r>
    <x v="53"/>
    <x v="52"/>
    <x v="8"/>
    <x v="10"/>
  </r>
  <r>
    <x v="54"/>
    <x v="53"/>
    <x v="10"/>
    <x v="13"/>
  </r>
  <r>
    <x v="55"/>
    <x v="54"/>
    <x v="10"/>
    <x v="13"/>
  </r>
  <r>
    <x v="56"/>
    <x v="53"/>
    <x v="10"/>
    <x v="13"/>
  </r>
  <r>
    <x v="57"/>
    <x v="55"/>
    <x v="8"/>
    <x v="10"/>
  </r>
  <r>
    <x v="58"/>
    <x v="56"/>
    <x v="10"/>
    <x v="13"/>
  </r>
  <r>
    <x v="59"/>
    <x v="57"/>
    <x v="10"/>
    <x v="13"/>
  </r>
  <r>
    <x v="60"/>
    <x v="58"/>
    <x v="10"/>
    <x v="13"/>
  </r>
  <r>
    <x v="61"/>
    <x v="59"/>
    <x v="10"/>
    <x v="13"/>
  </r>
  <r>
    <x v="62"/>
    <x v="58"/>
    <x v="10"/>
    <x v="13"/>
  </r>
  <r>
    <x v="63"/>
    <x v="60"/>
    <x v="10"/>
    <x v="13"/>
  </r>
  <r>
    <x v="64"/>
    <x v="61"/>
    <x v="8"/>
    <x v="10"/>
  </r>
  <r>
    <x v="65"/>
    <x v="62"/>
    <x v="8"/>
    <x v="10"/>
  </r>
  <r>
    <x v="66"/>
    <x v="63"/>
    <x v="8"/>
    <x v="10"/>
  </r>
  <r>
    <x v="67"/>
    <x v="64"/>
    <x v="8"/>
    <x v="10"/>
  </r>
  <r>
    <x v="68"/>
    <x v="65"/>
    <x v="8"/>
    <x v="10"/>
  </r>
  <r>
    <x v="69"/>
    <x v="66"/>
    <x v="8"/>
    <x v="10"/>
  </r>
  <r>
    <x v="70"/>
    <x v="67"/>
    <x v="11"/>
    <x v="14"/>
  </r>
  <r>
    <x v="71"/>
    <x v="68"/>
    <x v="11"/>
    <x v="14"/>
  </r>
  <r>
    <x v="72"/>
    <x v="69"/>
    <x v="11"/>
    <x v="14"/>
  </r>
  <r>
    <x v="73"/>
    <x v="70"/>
    <x v="11"/>
    <x v="14"/>
  </r>
  <r>
    <x v="74"/>
    <x v="71"/>
    <x v="11"/>
    <x v="14"/>
  </r>
  <r>
    <x v="75"/>
    <x v="72"/>
    <x v="11"/>
    <x v="14"/>
  </r>
  <r>
    <x v="76"/>
    <x v="73"/>
    <x v="11"/>
    <x v="14"/>
  </r>
  <r>
    <x v="77"/>
    <x v="74"/>
    <x v="11"/>
    <x v="14"/>
  </r>
  <r>
    <x v="78"/>
    <x v="75"/>
    <x v="11"/>
    <x v="14"/>
  </r>
  <r>
    <x v="79"/>
    <x v="76"/>
    <x v="11"/>
    <x v="14"/>
  </r>
  <r>
    <x v="80"/>
    <x v="77"/>
    <x v="11"/>
    <x v="14"/>
  </r>
  <r>
    <x v="80"/>
    <x v="77"/>
    <x v="8"/>
    <x v="10"/>
  </r>
  <r>
    <x v="81"/>
    <x v="78"/>
    <x v="11"/>
    <x v="14"/>
  </r>
  <r>
    <x v="82"/>
    <x v="79"/>
    <x v="11"/>
    <x v="14"/>
  </r>
  <r>
    <x v="83"/>
    <x v="80"/>
    <x v="11"/>
    <x v="14"/>
  </r>
  <r>
    <x v="84"/>
    <x v="81"/>
    <x v="11"/>
    <x v="14"/>
  </r>
  <r>
    <x v="85"/>
    <x v="82"/>
    <x v="11"/>
    <x v="14"/>
  </r>
  <r>
    <x v="86"/>
    <x v="83"/>
    <x v="11"/>
    <x v="14"/>
  </r>
  <r>
    <x v="87"/>
    <x v="84"/>
    <x v="11"/>
    <x v="14"/>
  </r>
  <r>
    <x v="88"/>
    <x v="85"/>
    <x v="11"/>
    <x v="14"/>
  </r>
  <r>
    <x v="89"/>
    <x v="86"/>
    <x v="11"/>
    <x v="14"/>
  </r>
  <r>
    <x v="90"/>
    <x v="87"/>
    <x v="11"/>
    <x v="14"/>
  </r>
  <r>
    <x v="91"/>
    <x v="88"/>
    <x v="11"/>
    <x v="14"/>
  </r>
  <r>
    <x v="92"/>
    <x v="89"/>
    <x v="11"/>
    <x v="14"/>
  </r>
  <r>
    <x v="93"/>
    <x v="90"/>
    <x v="11"/>
    <x v="14"/>
  </r>
  <r>
    <x v="94"/>
    <x v="91"/>
    <x v="11"/>
    <x v="14"/>
  </r>
  <r>
    <x v="95"/>
    <x v="92"/>
    <x v="11"/>
    <x v="14"/>
  </r>
  <r>
    <x v="96"/>
    <x v="93"/>
    <x v="11"/>
    <x v="14"/>
  </r>
  <r>
    <x v="97"/>
    <x v="94"/>
    <x v="11"/>
    <x v="14"/>
  </r>
  <r>
    <x v="98"/>
    <x v="95"/>
    <x v="11"/>
    <x v="14"/>
  </r>
  <r>
    <x v="99"/>
    <x v="96"/>
    <x v="11"/>
    <x v="14"/>
  </r>
  <r>
    <x v="100"/>
    <x v="97"/>
    <x v="11"/>
    <x v="14"/>
  </r>
  <r>
    <x v="101"/>
    <x v="98"/>
    <x v="11"/>
    <x v="14"/>
  </r>
  <r>
    <x v="102"/>
    <x v="99"/>
    <x v="11"/>
    <x v="14"/>
  </r>
  <r>
    <x v="103"/>
    <x v="100"/>
    <x v="11"/>
    <x v="14"/>
  </r>
  <r>
    <x v="104"/>
    <x v="101"/>
    <x v="11"/>
    <x v="14"/>
  </r>
  <r>
    <x v="105"/>
    <x v="102"/>
    <x v="11"/>
    <x v="14"/>
  </r>
  <r>
    <x v="106"/>
    <x v="103"/>
    <x v="11"/>
    <x v="14"/>
  </r>
  <r>
    <x v="107"/>
    <x v="104"/>
    <x v="11"/>
    <x v="14"/>
  </r>
  <r>
    <x v="108"/>
    <x v="105"/>
    <x v="11"/>
    <x v="14"/>
  </r>
  <r>
    <x v="109"/>
    <x v="106"/>
    <x v="11"/>
    <x v="14"/>
  </r>
  <r>
    <x v="110"/>
    <x v="107"/>
    <x v="11"/>
    <x v="14"/>
  </r>
  <r>
    <x v="111"/>
    <x v="108"/>
    <x v="11"/>
    <x v="14"/>
  </r>
  <r>
    <x v="112"/>
    <x v="109"/>
    <x v="11"/>
    <x v="14"/>
  </r>
  <r>
    <x v="113"/>
    <x v="110"/>
    <x v="11"/>
    <x v="14"/>
  </r>
  <r>
    <x v="114"/>
    <x v="109"/>
    <x v="11"/>
    <x v="14"/>
  </r>
  <r>
    <x v="115"/>
    <x v="109"/>
    <x v="11"/>
    <x v="14"/>
  </r>
  <r>
    <x v="116"/>
    <x v="110"/>
    <x v="11"/>
    <x v="14"/>
  </r>
  <r>
    <x v="117"/>
    <x v="111"/>
    <x v="11"/>
    <x v="14"/>
  </r>
  <r>
    <x v="118"/>
    <x v="112"/>
    <x v="11"/>
    <x v="14"/>
  </r>
  <r>
    <x v="119"/>
    <x v="113"/>
    <x v="11"/>
    <x v="14"/>
  </r>
  <r>
    <x v="120"/>
    <x v="114"/>
    <x v="11"/>
    <x v="14"/>
  </r>
  <r>
    <x v="121"/>
    <x v="115"/>
    <x v="11"/>
    <x v="14"/>
  </r>
  <r>
    <x v="122"/>
    <x v="116"/>
    <x v="11"/>
    <x v="14"/>
  </r>
  <r>
    <x v="123"/>
    <x v="117"/>
    <x v="11"/>
    <x v="14"/>
  </r>
  <r>
    <x v="124"/>
    <x v="118"/>
    <x v="11"/>
    <x v="14"/>
  </r>
  <r>
    <x v="125"/>
    <x v="119"/>
    <x v="11"/>
    <x v="14"/>
  </r>
  <r>
    <x v="126"/>
    <x v="120"/>
    <x v="11"/>
    <x v="14"/>
  </r>
  <r>
    <x v="127"/>
    <x v="121"/>
    <x v="11"/>
    <x v="14"/>
  </r>
  <r>
    <x v="127"/>
    <x v="121"/>
    <x v="9"/>
    <x v="11"/>
  </r>
  <r>
    <x v="128"/>
    <x v="122"/>
    <x v="7"/>
    <x v="15"/>
  </r>
  <r>
    <x v="129"/>
    <x v="123"/>
    <x v="2"/>
    <x v="2"/>
  </r>
  <r>
    <x v="130"/>
    <x v="124"/>
    <x v="2"/>
    <x v="2"/>
  </r>
  <r>
    <x v="131"/>
    <x v="125"/>
    <x v="7"/>
    <x v="12"/>
  </r>
  <r>
    <x v="132"/>
    <x v="126"/>
    <x v="9"/>
    <x v="16"/>
  </r>
  <r>
    <x v="133"/>
    <x v="127"/>
    <x v="9"/>
    <x v="16"/>
  </r>
  <r>
    <x v="134"/>
    <x v="128"/>
    <x v="2"/>
    <x v="2"/>
  </r>
  <r>
    <x v="135"/>
    <x v="129"/>
    <x v="7"/>
    <x v="17"/>
  </r>
  <r>
    <x v="136"/>
    <x v="130"/>
    <x v="2"/>
    <x v="18"/>
  </r>
  <r>
    <x v="137"/>
    <x v="131"/>
    <x v="2"/>
    <x v="2"/>
  </r>
  <r>
    <x v="138"/>
    <x v="132"/>
    <x v="7"/>
    <x v="19"/>
  </r>
  <r>
    <x v="139"/>
    <x v="133"/>
    <x v="2"/>
    <x v="2"/>
  </r>
  <r>
    <x v="140"/>
    <x v="134"/>
    <x v="2"/>
    <x v="2"/>
  </r>
  <r>
    <x v="141"/>
    <x v="135"/>
    <x v="7"/>
    <x v="20"/>
  </r>
  <r>
    <x v="142"/>
    <x v="136"/>
    <x v="7"/>
    <x v="20"/>
  </r>
  <r>
    <x v="143"/>
    <x v="137"/>
    <x v="2"/>
    <x v="2"/>
  </r>
  <r>
    <x v="144"/>
    <x v="138"/>
    <x v="7"/>
    <x v="19"/>
  </r>
  <r>
    <x v="145"/>
    <x v="139"/>
    <x v="2"/>
    <x v="2"/>
  </r>
  <r>
    <x v="146"/>
    <x v="131"/>
    <x v="2"/>
    <x v="2"/>
  </r>
  <r>
    <x v="147"/>
    <x v="140"/>
    <x v="12"/>
    <x v="21"/>
  </r>
  <r>
    <x v="148"/>
    <x v="141"/>
    <x v="12"/>
    <x v="21"/>
  </r>
  <r>
    <x v="148"/>
    <x v="141"/>
    <x v="13"/>
    <x v="22"/>
  </r>
  <r>
    <x v="148"/>
    <x v="141"/>
    <x v="11"/>
    <x v="14"/>
  </r>
  <r>
    <x v="149"/>
    <x v="142"/>
    <x v="7"/>
    <x v="19"/>
  </r>
  <r>
    <x v="150"/>
    <x v="132"/>
    <x v="7"/>
    <x v="19"/>
  </r>
  <r>
    <x v="151"/>
    <x v="143"/>
    <x v="7"/>
    <x v="23"/>
  </r>
  <r>
    <x v="152"/>
    <x v="144"/>
    <x v="7"/>
    <x v="24"/>
  </r>
  <r>
    <x v="153"/>
    <x v="145"/>
    <x v="7"/>
    <x v="24"/>
  </r>
  <r>
    <x v="154"/>
    <x v="146"/>
    <x v="2"/>
    <x v="2"/>
  </r>
  <r>
    <x v="155"/>
    <x v="147"/>
    <x v="7"/>
    <x v="25"/>
  </r>
  <r>
    <x v="156"/>
    <x v="148"/>
    <x v="12"/>
    <x v="21"/>
  </r>
  <r>
    <x v="157"/>
    <x v="149"/>
    <x v="12"/>
    <x v="21"/>
  </r>
  <r>
    <x v="157"/>
    <x v="149"/>
    <x v="11"/>
    <x v="14"/>
  </r>
  <r>
    <x v="158"/>
    <x v="150"/>
    <x v="12"/>
    <x v="21"/>
  </r>
  <r>
    <x v="159"/>
    <x v="151"/>
    <x v="2"/>
    <x v="2"/>
  </r>
  <r>
    <x v="160"/>
    <x v="152"/>
    <x v="12"/>
    <x v="21"/>
  </r>
  <r>
    <x v="161"/>
    <x v="153"/>
    <x v="12"/>
    <x v="21"/>
  </r>
  <r>
    <x v="162"/>
    <x v="154"/>
    <x v="14"/>
    <x v="26"/>
  </r>
  <r>
    <x v="163"/>
    <x v="155"/>
    <x v="13"/>
    <x v="22"/>
  </r>
  <r>
    <x v="164"/>
    <x v="156"/>
    <x v="7"/>
    <x v="23"/>
  </r>
  <r>
    <x v="165"/>
    <x v="157"/>
    <x v="13"/>
    <x v="22"/>
  </r>
  <r>
    <x v="166"/>
    <x v="158"/>
    <x v="15"/>
    <x v="27"/>
  </r>
  <r>
    <x v="166"/>
    <x v="158"/>
    <x v="15"/>
    <x v="28"/>
  </r>
  <r>
    <x v="167"/>
    <x v="159"/>
    <x v="13"/>
    <x v="22"/>
  </r>
  <r>
    <x v="168"/>
    <x v="160"/>
    <x v="13"/>
    <x v="22"/>
  </r>
  <r>
    <x v="169"/>
    <x v="161"/>
    <x v="3"/>
    <x v="3"/>
  </r>
  <r>
    <x v="169"/>
    <x v="161"/>
    <x v="4"/>
    <x v="4"/>
  </r>
  <r>
    <x v="170"/>
    <x v="162"/>
    <x v="3"/>
    <x v="3"/>
  </r>
  <r>
    <x v="171"/>
    <x v="163"/>
    <x v="3"/>
    <x v="3"/>
  </r>
  <r>
    <x v="172"/>
    <x v="164"/>
    <x v="3"/>
    <x v="3"/>
  </r>
  <r>
    <x v="172"/>
    <x v="164"/>
    <x v="4"/>
    <x v="4"/>
  </r>
  <r>
    <x v="173"/>
    <x v="165"/>
    <x v="3"/>
    <x v="3"/>
  </r>
  <r>
    <x v="173"/>
    <x v="165"/>
    <x v="4"/>
    <x v="4"/>
  </r>
  <r>
    <x v="174"/>
    <x v="166"/>
    <x v="3"/>
    <x v="3"/>
  </r>
  <r>
    <x v="175"/>
    <x v="167"/>
    <x v="3"/>
    <x v="3"/>
  </r>
  <r>
    <x v="176"/>
    <x v="168"/>
    <x v="3"/>
    <x v="3"/>
  </r>
  <r>
    <x v="177"/>
    <x v="169"/>
    <x v="16"/>
    <x v="29"/>
  </r>
  <r>
    <x v="178"/>
    <x v="170"/>
    <x v="16"/>
    <x v="29"/>
  </r>
  <r>
    <x v="179"/>
    <x v="171"/>
    <x v="16"/>
    <x v="29"/>
  </r>
  <r>
    <x v="180"/>
    <x v="172"/>
    <x v="16"/>
    <x v="29"/>
  </r>
  <r>
    <x v="181"/>
    <x v="173"/>
    <x v="16"/>
    <x v="29"/>
  </r>
  <r>
    <x v="182"/>
    <x v="174"/>
    <x v="16"/>
    <x v="29"/>
  </r>
  <r>
    <x v="183"/>
    <x v="175"/>
    <x v="16"/>
    <x v="29"/>
  </r>
  <r>
    <x v="184"/>
    <x v="176"/>
    <x v="16"/>
    <x v="29"/>
  </r>
  <r>
    <x v="185"/>
    <x v="177"/>
    <x v="16"/>
    <x v="29"/>
  </r>
  <r>
    <x v="186"/>
    <x v="135"/>
    <x v="7"/>
    <x v="20"/>
  </r>
  <r>
    <x v="187"/>
    <x v="136"/>
    <x v="7"/>
    <x v="20"/>
  </r>
  <r>
    <x v="188"/>
    <x v="178"/>
    <x v="2"/>
    <x v="2"/>
  </r>
  <r>
    <x v="189"/>
    <x v="179"/>
    <x v="2"/>
    <x v="2"/>
  </r>
  <r>
    <x v="190"/>
    <x v="180"/>
    <x v="2"/>
    <x v="2"/>
  </r>
  <r>
    <x v="191"/>
    <x v="181"/>
    <x v="2"/>
    <x v="2"/>
  </r>
  <r>
    <x v="192"/>
    <x v="182"/>
    <x v="15"/>
    <x v="27"/>
  </r>
  <r>
    <x v="193"/>
    <x v="182"/>
    <x v="15"/>
    <x v="28"/>
  </r>
  <r>
    <x v="194"/>
    <x v="183"/>
    <x v="15"/>
    <x v="27"/>
  </r>
  <r>
    <x v="195"/>
    <x v="184"/>
    <x v="15"/>
    <x v="27"/>
  </r>
  <r>
    <x v="196"/>
    <x v="185"/>
    <x v="15"/>
    <x v="27"/>
  </r>
  <r>
    <x v="197"/>
    <x v="186"/>
    <x v="17"/>
    <x v="30"/>
  </r>
  <r>
    <x v="198"/>
    <x v="187"/>
    <x v="14"/>
    <x v="31"/>
  </r>
  <r>
    <x v="199"/>
    <x v="188"/>
    <x v="14"/>
    <x v="31"/>
  </r>
  <r>
    <x v="200"/>
    <x v="154"/>
    <x v="14"/>
    <x v="26"/>
  </r>
  <r>
    <x v="201"/>
    <x v="189"/>
    <x v="4"/>
    <x v="4"/>
  </r>
  <r>
    <x v="202"/>
    <x v="189"/>
    <x v="0"/>
    <x v="5"/>
  </r>
  <r>
    <x v="203"/>
    <x v="188"/>
    <x v="14"/>
    <x v="31"/>
  </r>
  <r>
    <x v="204"/>
    <x v="190"/>
    <x v="17"/>
    <x v="30"/>
  </r>
  <r>
    <x v="205"/>
    <x v="191"/>
    <x v="0"/>
    <x v="0"/>
  </r>
  <r>
    <x v="206"/>
    <x v="192"/>
    <x v="0"/>
    <x v="0"/>
  </r>
  <r>
    <x v="207"/>
    <x v="193"/>
    <x v="2"/>
    <x v="2"/>
  </r>
  <r>
    <x v="208"/>
    <x v="194"/>
    <x v="7"/>
    <x v="32"/>
  </r>
  <r>
    <x v="209"/>
    <x v="188"/>
    <x v="14"/>
    <x v="31"/>
  </r>
  <r>
    <x v="210"/>
    <x v="195"/>
    <x v="8"/>
    <x v="10"/>
  </r>
  <r>
    <x v="211"/>
    <x v="196"/>
    <x v="14"/>
    <x v="31"/>
  </r>
  <r>
    <x v="212"/>
    <x v="36"/>
    <x v="9"/>
    <x v="11"/>
  </r>
  <r>
    <x v="213"/>
    <x v="197"/>
    <x v="14"/>
    <x v="31"/>
  </r>
  <r>
    <x v="214"/>
    <x v="198"/>
    <x v="18"/>
    <x v="33"/>
  </r>
  <r>
    <x v="215"/>
    <x v="199"/>
    <x v="18"/>
    <x v="33"/>
  </r>
  <r>
    <x v="215"/>
    <x v="199"/>
    <x v="1"/>
    <x v="1"/>
  </r>
  <r>
    <x v="216"/>
    <x v="200"/>
    <x v="18"/>
    <x v="33"/>
  </r>
  <r>
    <x v="217"/>
    <x v="201"/>
    <x v="18"/>
    <x v="33"/>
  </r>
  <r>
    <x v="218"/>
    <x v="202"/>
    <x v="18"/>
    <x v="33"/>
  </r>
  <r>
    <x v="219"/>
    <x v="203"/>
    <x v="18"/>
    <x v="33"/>
  </r>
  <r>
    <x v="220"/>
    <x v="204"/>
    <x v="18"/>
    <x v="33"/>
  </r>
  <r>
    <x v="221"/>
    <x v="205"/>
    <x v="9"/>
    <x v="16"/>
  </r>
  <r>
    <x v="222"/>
    <x v="206"/>
    <x v="0"/>
    <x v="5"/>
  </r>
  <r>
    <x v="223"/>
    <x v="207"/>
    <x v="9"/>
    <x v="11"/>
  </r>
  <r>
    <x v="224"/>
    <x v="208"/>
    <x v="14"/>
    <x v="31"/>
  </r>
  <r>
    <x v="225"/>
    <x v="209"/>
    <x v="2"/>
    <x v="2"/>
  </r>
  <r>
    <x v="226"/>
    <x v="210"/>
    <x v="4"/>
    <x v="4"/>
  </r>
  <r>
    <x v="227"/>
    <x v="210"/>
    <x v="0"/>
    <x v="5"/>
  </r>
  <r>
    <x v="228"/>
    <x v="211"/>
    <x v="14"/>
    <x v="31"/>
  </r>
  <r>
    <x v="229"/>
    <x v="212"/>
    <x v="14"/>
    <x v="31"/>
  </r>
  <r>
    <x v="230"/>
    <x v="213"/>
    <x v="4"/>
    <x v="34"/>
  </r>
  <r>
    <x v="231"/>
    <x v="214"/>
    <x v="4"/>
    <x v="4"/>
  </r>
  <r>
    <x v="231"/>
    <x v="214"/>
    <x v="4"/>
    <x v="34"/>
  </r>
  <r>
    <x v="232"/>
    <x v="215"/>
    <x v="2"/>
    <x v="2"/>
  </r>
  <r>
    <x v="233"/>
    <x v="216"/>
    <x v="2"/>
    <x v="2"/>
  </r>
  <r>
    <x v="234"/>
    <x v="217"/>
    <x v="4"/>
    <x v="34"/>
  </r>
  <r>
    <x v="235"/>
    <x v="218"/>
    <x v="4"/>
    <x v="35"/>
  </r>
  <r>
    <x v="236"/>
    <x v="219"/>
    <x v="2"/>
    <x v="2"/>
  </r>
  <r>
    <x v="237"/>
    <x v="219"/>
    <x v="2"/>
    <x v="2"/>
  </r>
  <r>
    <x v="238"/>
    <x v="220"/>
    <x v="7"/>
    <x v="15"/>
  </r>
  <r>
    <x v="239"/>
    <x v="221"/>
    <x v="2"/>
    <x v="2"/>
  </r>
  <r>
    <x v="240"/>
    <x v="222"/>
    <x v="2"/>
    <x v="18"/>
  </r>
  <r>
    <x v="241"/>
    <x v="222"/>
    <x v="2"/>
    <x v="2"/>
  </r>
  <r>
    <x v="241"/>
    <x v="222"/>
    <x v="2"/>
    <x v="18"/>
  </r>
  <r>
    <x v="242"/>
    <x v="223"/>
    <x v="12"/>
    <x v="36"/>
  </r>
  <r>
    <x v="243"/>
    <x v="224"/>
    <x v="12"/>
    <x v="36"/>
  </r>
  <r>
    <x v="244"/>
    <x v="225"/>
    <x v="12"/>
    <x v="36"/>
  </r>
  <r>
    <x v="245"/>
    <x v="226"/>
    <x v="12"/>
    <x v="37"/>
  </r>
  <r>
    <x v="246"/>
    <x v="227"/>
    <x v="12"/>
    <x v="36"/>
  </r>
  <r>
    <x v="247"/>
    <x v="228"/>
    <x v="2"/>
    <x v="2"/>
  </r>
  <r>
    <x v="248"/>
    <x v="229"/>
    <x v="2"/>
    <x v="18"/>
  </r>
  <r>
    <x v="249"/>
    <x v="230"/>
    <x v="14"/>
    <x v="31"/>
  </r>
  <r>
    <x v="250"/>
    <x v="231"/>
    <x v="7"/>
    <x v="23"/>
  </r>
  <r>
    <x v="251"/>
    <x v="232"/>
    <x v="12"/>
    <x v="36"/>
  </r>
  <r>
    <x v="252"/>
    <x v="216"/>
    <x v="2"/>
    <x v="2"/>
  </r>
  <r>
    <x v="253"/>
    <x v="233"/>
    <x v="19"/>
    <x v="38"/>
  </r>
  <r>
    <x v="254"/>
    <x v="234"/>
    <x v="8"/>
    <x v="10"/>
  </r>
  <r>
    <x v="254"/>
    <x v="234"/>
    <x v="8"/>
    <x v="10"/>
  </r>
  <r>
    <x v="255"/>
    <x v="235"/>
    <x v="19"/>
    <x v="38"/>
  </r>
  <r>
    <x v="256"/>
    <x v="236"/>
    <x v="19"/>
    <x v="38"/>
  </r>
  <r>
    <x v="257"/>
    <x v="237"/>
    <x v="8"/>
    <x v="10"/>
  </r>
  <r>
    <x v="258"/>
    <x v="238"/>
    <x v="7"/>
    <x v="12"/>
  </r>
  <r>
    <x v="259"/>
    <x v="239"/>
    <x v="19"/>
    <x v="38"/>
  </r>
  <r>
    <x v="260"/>
    <x v="240"/>
    <x v="0"/>
    <x v="5"/>
  </r>
  <r>
    <x v="261"/>
    <x v="240"/>
    <x v="0"/>
    <x v="5"/>
  </r>
  <r>
    <x v="262"/>
    <x v="241"/>
    <x v="0"/>
    <x v="5"/>
  </r>
  <r>
    <x v="263"/>
    <x v="242"/>
    <x v="8"/>
    <x v="10"/>
  </r>
  <r>
    <x v="264"/>
    <x v="243"/>
    <x v="0"/>
    <x v="5"/>
  </r>
  <r>
    <x v="265"/>
    <x v="244"/>
    <x v="8"/>
    <x v="10"/>
  </r>
  <r>
    <x v="135"/>
    <x v="129"/>
    <x v="7"/>
    <x v="17"/>
  </r>
  <r>
    <x v="3"/>
    <x v="3"/>
    <x v="3"/>
    <x v="39"/>
  </r>
  <r>
    <x v="170"/>
    <x v="162"/>
    <x v="3"/>
    <x v="39"/>
  </r>
  <r>
    <x v="171"/>
    <x v="163"/>
    <x v="3"/>
    <x v="39"/>
  </r>
  <r>
    <x v="174"/>
    <x v="166"/>
    <x v="3"/>
    <x v="39"/>
  </r>
  <r>
    <x v="176"/>
    <x v="168"/>
    <x v="3"/>
    <x v="39"/>
  </r>
  <r>
    <x v="253"/>
    <x v="233"/>
    <x v="20"/>
    <x v="40"/>
  </r>
  <r>
    <x v="255"/>
    <x v="235"/>
    <x v="20"/>
    <x v="40"/>
  </r>
  <r>
    <x v="256"/>
    <x v="236"/>
    <x v="20"/>
    <x v="40"/>
  </r>
  <r>
    <x v="259"/>
    <x v="239"/>
    <x v="20"/>
    <x v="40"/>
  </r>
  <r>
    <x v="179"/>
    <x v="171"/>
    <x v="16"/>
    <x v="41"/>
  </r>
  <r>
    <x v="150"/>
    <x v="132"/>
    <x v="15"/>
    <x v="28"/>
  </r>
  <r>
    <x v="194"/>
    <x v="183"/>
    <x v="15"/>
    <x v="28"/>
  </r>
  <r>
    <x v="196"/>
    <x v="185"/>
    <x v="15"/>
    <x v="28"/>
  </r>
  <r>
    <x v="192"/>
    <x v="182"/>
    <x v="15"/>
    <x v="28"/>
  </r>
  <r>
    <x v="266"/>
    <x v="245"/>
    <x v="5"/>
    <x v="6"/>
  </r>
  <r>
    <x v="266"/>
    <x v="245"/>
    <x v="12"/>
    <x v="42"/>
  </r>
  <r>
    <x v="155"/>
    <x v="147"/>
    <x v="12"/>
    <x v="2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x v="0"/>
    <x v="0"/>
    <x v="0"/>
  </r>
  <r>
    <x v="1"/>
    <x v="1"/>
    <x v="0"/>
    <x v="0"/>
  </r>
  <r>
    <x v="2"/>
    <x v="2"/>
    <x v="0"/>
    <x v="0"/>
  </r>
  <r>
    <x v="3"/>
    <x v="3"/>
    <x v="0"/>
    <x v="0"/>
  </r>
  <r>
    <x v="4"/>
    <x v="4"/>
    <x v="0"/>
    <x v="0"/>
  </r>
  <r>
    <x v="5"/>
    <x v="5"/>
    <x v="0"/>
    <x v="0"/>
  </r>
  <r>
    <x v="6"/>
    <x v="6"/>
    <x v="0"/>
    <x v="0"/>
  </r>
  <r>
    <x v="7"/>
    <x v="7"/>
    <x v="1"/>
    <x v="1"/>
  </r>
  <r>
    <x v="8"/>
    <x v="8"/>
    <x v="1"/>
    <x v="1"/>
  </r>
  <r>
    <x v="8"/>
    <x v="9"/>
    <x v="2"/>
    <x v="2"/>
  </r>
  <r>
    <x v="8"/>
    <x v="9"/>
    <x v="0"/>
    <x v="0"/>
  </r>
  <r>
    <x v="9"/>
    <x v="10"/>
    <x v="1"/>
    <x v="1"/>
  </r>
  <r>
    <x v="9"/>
    <x v="10"/>
    <x v="3"/>
    <x v="3"/>
  </r>
  <r>
    <x v="9"/>
    <x v="10"/>
    <x v="4"/>
    <x v="4"/>
  </r>
  <r>
    <x v="9"/>
    <x v="10"/>
    <x v="0"/>
    <x v="0"/>
  </r>
  <r>
    <x v="10"/>
    <x v="11"/>
    <x v="0"/>
    <x v="0"/>
  </r>
  <r>
    <x v="11"/>
    <x v="12"/>
    <x v="0"/>
    <x v="0"/>
  </r>
  <r>
    <x v="12"/>
    <x v="13"/>
    <x v="0"/>
    <x v="0"/>
  </r>
  <r>
    <x v="13"/>
    <x v="14"/>
    <x v="0"/>
    <x v="0"/>
  </r>
  <r>
    <x v="14"/>
    <x v="15"/>
    <x v="5"/>
    <x v="5"/>
  </r>
  <r>
    <x v="15"/>
    <x v="16"/>
    <x v="5"/>
    <x v="5"/>
  </r>
  <r>
    <x v="16"/>
    <x v="17"/>
    <x v="5"/>
    <x v="5"/>
  </r>
  <r>
    <x v="17"/>
    <x v="17"/>
    <x v="5"/>
    <x v="5"/>
  </r>
  <r>
    <x v="18"/>
    <x v="18"/>
    <x v="5"/>
    <x v="5"/>
  </r>
  <r>
    <x v="19"/>
    <x v="19"/>
    <x v="5"/>
    <x v="5"/>
  </r>
  <r>
    <x v="20"/>
    <x v="20"/>
    <x v="5"/>
    <x v="5"/>
  </r>
  <r>
    <x v="21"/>
    <x v="21"/>
    <x v="5"/>
    <x v="5"/>
  </r>
  <r>
    <x v="22"/>
    <x v="22"/>
    <x v="5"/>
    <x v="5"/>
  </r>
  <r>
    <x v="23"/>
    <x v="23"/>
    <x v="5"/>
    <x v="5"/>
  </r>
  <r>
    <x v="24"/>
    <x v="24"/>
    <x v="5"/>
    <x v="5"/>
  </r>
  <r>
    <x v="25"/>
    <x v="15"/>
    <x v="5"/>
    <x v="5"/>
  </r>
  <r>
    <x v="26"/>
    <x v="25"/>
    <x v="1"/>
    <x v="1"/>
  </r>
  <r>
    <x v="27"/>
    <x v="26"/>
    <x v="1"/>
    <x v="1"/>
  </r>
  <r>
    <x v="28"/>
    <x v="27"/>
    <x v="6"/>
    <x v="6"/>
  </r>
  <r>
    <x v="29"/>
    <x v="28"/>
    <x v="6"/>
    <x v="6"/>
  </r>
  <r>
    <x v="30"/>
    <x v="29"/>
    <x v="7"/>
    <x v="7"/>
  </r>
  <r>
    <x v="31"/>
    <x v="29"/>
    <x v="7"/>
    <x v="7"/>
  </r>
  <r>
    <x v="32"/>
    <x v="30"/>
    <x v="8"/>
    <x v="8"/>
  </r>
  <r>
    <x v="33"/>
    <x v="29"/>
    <x v="7"/>
    <x v="7"/>
  </r>
  <r>
    <x v="34"/>
    <x v="31"/>
    <x v="9"/>
    <x v="9"/>
  </r>
  <r>
    <x v="35"/>
    <x v="29"/>
    <x v="7"/>
    <x v="7"/>
  </r>
  <r>
    <x v="36"/>
    <x v="32"/>
    <x v="8"/>
    <x v="10"/>
  </r>
  <r>
    <x v="37"/>
    <x v="33"/>
    <x v="4"/>
    <x v="4"/>
  </r>
  <r>
    <x v="38"/>
    <x v="34"/>
    <x v="3"/>
    <x v="3"/>
  </r>
  <r>
    <x v="39"/>
    <x v="35"/>
    <x v="3"/>
    <x v="3"/>
  </r>
  <r>
    <x v="40"/>
    <x v="36"/>
    <x v="4"/>
    <x v="4"/>
  </r>
  <r>
    <x v="41"/>
    <x v="35"/>
    <x v="3"/>
    <x v="3"/>
  </r>
  <r>
    <x v="42"/>
    <x v="37"/>
    <x v="3"/>
    <x v="3"/>
  </r>
  <r>
    <x v="43"/>
    <x v="38"/>
    <x v="3"/>
    <x v="3"/>
  </r>
  <r>
    <x v="44"/>
    <x v="37"/>
    <x v="3"/>
    <x v="3"/>
  </r>
  <r>
    <x v="45"/>
    <x v="39"/>
    <x v="3"/>
    <x v="3"/>
  </r>
  <r>
    <x v="46"/>
    <x v="40"/>
    <x v="10"/>
    <x v="11"/>
  </r>
  <r>
    <x v="47"/>
    <x v="41"/>
    <x v="4"/>
    <x v="4"/>
  </r>
  <r>
    <x v="48"/>
    <x v="42"/>
    <x v="10"/>
    <x v="11"/>
  </r>
  <r>
    <x v="49"/>
    <x v="43"/>
    <x v="11"/>
    <x v="12"/>
  </r>
  <r>
    <x v="50"/>
    <x v="44"/>
    <x v="9"/>
    <x v="9"/>
  </r>
  <r>
    <x v="51"/>
    <x v="45"/>
    <x v="9"/>
    <x v="9"/>
  </r>
  <r>
    <x v="52"/>
    <x v="45"/>
    <x v="9"/>
    <x v="9"/>
  </r>
  <r>
    <x v="53"/>
    <x v="46"/>
    <x v="12"/>
    <x v="13"/>
  </r>
  <r>
    <x v="54"/>
    <x v="47"/>
    <x v="4"/>
    <x v="4"/>
  </r>
  <r>
    <x v="55"/>
    <x v="48"/>
    <x v="10"/>
    <x v="11"/>
  </r>
  <r>
    <x v="56"/>
    <x v="49"/>
    <x v="10"/>
    <x v="11"/>
  </r>
  <r>
    <x v="57"/>
    <x v="45"/>
    <x v="9"/>
    <x v="9"/>
  </r>
  <r>
    <x v="58"/>
    <x v="50"/>
    <x v="13"/>
    <x v="14"/>
  </r>
  <r>
    <x v="59"/>
    <x v="51"/>
    <x v="13"/>
    <x v="14"/>
  </r>
  <r>
    <x v="60"/>
    <x v="52"/>
    <x v="13"/>
    <x v="14"/>
  </r>
  <r>
    <x v="61"/>
    <x v="53"/>
    <x v="4"/>
    <x v="4"/>
  </r>
  <r>
    <x v="62"/>
    <x v="54"/>
    <x v="4"/>
    <x v="4"/>
  </r>
  <r>
    <x v="63"/>
    <x v="55"/>
    <x v="14"/>
    <x v="15"/>
  </r>
  <r>
    <x v="64"/>
    <x v="56"/>
    <x v="14"/>
    <x v="15"/>
  </r>
  <r>
    <x v="65"/>
    <x v="57"/>
    <x v="4"/>
    <x v="4"/>
  </r>
  <r>
    <x v="66"/>
    <x v="54"/>
    <x v="4"/>
    <x v="4"/>
  </r>
  <r>
    <x v="67"/>
    <x v="58"/>
    <x v="15"/>
    <x v="16"/>
  </r>
  <r>
    <x v="68"/>
    <x v="59"/>
    <x v="16"/>
    <x v="17"/>
  </r>
  <r>
    <x v="69"/>
    <x v="60"/>
    <x v="10"/>
    <x v="11"/>
  </r>
  <r>
    <x v="69"/>
    <x v="60"/>
    <x v="16"/>
    <x v="17"/>
  </r>
  <r>
    <x v="70"/>
    <x v="61"/>
    <x v="1"/>
    <x v="18"/>
  </r>
  <r>
    <x v="71"/>
    <x v="62"/>
    <x v="1"/>
    <x v="18"/>
  </r>
  <r>
    <x v="72"/>
    <x v="63"/>
    <x v="4"/>
    <x v="4"/>
  </r>
  <r>
    <x v="73"/>
    <x v="64"/>
    <x v="1"/>
    <x v="19"/>
  </r>
  <r>
    <x v="73"/>
    <x v="64"/>
    <x v="1"/>
    <x v="18"/>
  </r>
  <r>
    <x v="74"/>
    <x v="65"/>
    <x v="1"/>
    <x v="19"/>
  </r>
  <r>
    <x v="74"/>
    <x v="65"/>
    <x v="1"/>
    <x v="18"/>
  </r>
  <r>
    <x v="75"/>
    <x v="66"/>
    <x v="17"/>
    <x v="20"/>
  </r>
  <r>
    <x v="76"/>
    <x v="67"/>
    <x v="17"/>
    <x v="20"/>
  </r>
  <r>
    <x v="76"/>
    <x v="67"/>
    <x v="0"/>
    <x v="0"/>
  </r>
  <r>
    <x v="77"/>
    <x v="67"/>
    <x v="17"/>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6:B14" firstHeaderRow="1" firstDataRow="1" firstDataCol="2" rowPageCount="2" colPageCount="1"/>
  <pivotFields count="5">
    <pivotField axis="axisRow" compact="0" outline="0" showAll="0" defaultSubtotal="0">
      <items count="2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s>
    </pivotField>
    <pivotField axis="axisRow" compact="0" outline="0" showAll="0" defaultSubtotal="0">
      <items count="233">
        <item x="133"/>
        <item x="42"/>
        <item x="211"/>
        <item x="48"/>
        <item x="140"/>
        <item x="88"/>
        <item x="189"/>
        <item x="124"/>
        <item x="104"/>
        <item x="121"/>
        <item x="64"/>
        <item x="188"/>
        <item x="21"/>
        <item x="89"/>
        <item x="41"/>
        <item x="179"/>
        <item x="13"/>
        <item x="36"/>
        <item x="22"/>
        <item x="107"/>
        <item x="35"/>
        <item x="208"/>
        <item x="76"/>
        <item x="157"/>
        <item x="181"/>
        <item x="182"/>
        <item x="112"/>
        <item x="169"/>
        <item x="14"/>
        <item x="24"/>
        <item x="15"/>
        <item x="123"/>
        <item x="58"/>
        <item x="212"/>
        <item x="72"/>
        <item x="145"/>
        <item x="155"/>
        <item x="178"/>
        <item x="17"/>
        <item x="19"/>
        <item x="106"/>
        <item x="174"/>
        <item x="176"/>
        <item x="27"/>
        <item x="132"/>
        <item x="177"/>
        <item x="159"/>
        <item x="111"/>
        <item x="143"/>
        <item x="214"/>
        <item x="215"/>
        <item x="161"/>
        <item x="70"/>
        <item x="202"/>
        <item x="160"/>
        <item x="185"/>
        <item x="180"/>
        <item x="23"/>
        <item x="63"/>
        <item x="103"/>
        <item x="2"/>
        <item x="61"/>
        <item x="126"/>
        <item x="162"/>
        <item x="101"/>
        <item x="108"/>
        <item x="231"/>
        <item x="184"/>
        <item x="138"/>
        <item x="150"/>
        <item x="165"/>
        <item x="183"/>
        <item x="131"/>
        <item x="46"/>
        <item x="227"/>
        <item x="226"/>
        <item x="229"/>
        <item x="12"/>
        <item x="153"/>
        <item x="82"/>
        <item x="75"/>
        <item x="195"/>
        <item x="152"/>
        <item x="206"/>
        <item x="30"/>
        <item x="26"/>
        <item x="29"/>
        <item x="44"/>
        <item x="47"/>
        <item x="142"/>
        <item x="10"/>
        <item x="59"/>
        <item x="128"/>
        <item x="137"/>
        <item x="136"/>
        <item x="134"/>
        <item x="33"/>
        <item x="95"/>
        <item x="96"/>
        <item x="218"/>
        <item x="219"/>
        <item x="31"/>
        <item x="55"/>
        <item x="6"/>
        <item x="74"/>
        <item x="129"/>
        <item x="85"/>
        <item x="127"/>
        <item x="67"/>
        <item x="130"/>
        <item x="232"/>
        <item x="50"/>
        <item x="230"/>
        <item x="135"/>
        <item x="222"/>
        <item x="224"/>
        <item x="199"/>
        <item x="172"/>
        <item x="166"/>
        <item x="148"/>
        <item x="190"/>
        <item x="192"/>
        <item x="34"/>
        <item x="207"/>
        <item x="209"/>
        <item x="120"/>
        <item x="97"/>
        <item x="163"/>
        <item x="25"/>
        <item x="73"/>
        <item x="83"/>
        <item x="109"/>
        <item x="116"/>
        <item x="99"/>
        <item x="186"/>
        <item x="171"/>
        <item x="193"/>
        <item x="194"/>
        <item x="119"/>
        <item x="117"/>
        <item x="84"/>
        <item x="16"/>
        <item x="37"/>
        <item x="146"/>
        <item x="105"/>
        <item x="115"/>
        <item x="102"/>
        <item x="4"/>
        <item x="147"/>
        <item x="122"/>
        <item x="110"/>
        <item x="100"/>
        <item x="57"/>
        <item x="118"/>
        <item x="8"/>
        <item x="113"/>
        <item x="114"/>
        <item x="18"/>
        <item x="125"/>
        <item x="141"/>
        <item x="52"/>
        <item x="60"/>
        <item x="154"/>
        <item x="168"/>
        <item x="187"/>
        <item x="0"/>
        <item x="51"/>
        <item x="71"/>
        <item x="28"/>
        <item x="68"/>
        <item x="54"/>
        <item x="149"/>
        <item x="11"/>
        <item x="43"/>
        <item x="45"/>
        <item x="204"/>
        <item x="205"/>
        <item x="144"/>
        <item x="38"/>
        <item x="167"/>
        <item x="3"/>
        <item x="170"/>
        <item x="225"/>
        <item x="156"/>
        <item x="220"/>
        <item x="223"/>
        <item x="87"/>
        <item x="221"/>
        <item x="39"/>
        <item x="98"/>
        <item x="78"/>
        <item x="228"/>
        <item x="62"/>
        <item x="151"/>
        <item x="53"/>
        <item x="49"/>
        <item x="217"/>
        <item x="210"/>
        <item x="9"/>
        <item x="158"/>
        <item x="7"/>
        <item x="90"/>
        <item x="93"/>
        <item x="20"/>
        <item x="200"/>
        <item x="216"/>
        <item x="5"/>
        <item x="203"/>
        <item x="198"/>
        <item x="66"/>
        <item x="69"/>
        <item x="77"/>
        <item x="92"/>
        <item x="65"/>
        <item x="1"/>
        <item x="175"/>
        <item x="56"/>
        <item x="164"/>
        <item x="196"/>
        <item x="80"/>
        <item x="197"/>
        <item x="173"/>
        <item x="79"/>
        <item x="81"/>
        <item x="139"/>
        <item x="94"/>
        <item x="86"/>
        <item x="32"/>
        <item x="40"/>
        <item x="191"/>
        <item x="91"/>
        <item x="201"/>
        <item x="213"/>
      </items>
    </pivotField>
    <pivotField axis="axisPage" compact="0" outline="0" multipleItemSelectionAllowed="1" showAll="0" defaultSubtotal="0">
      <items count="23">
        <item x="8"/>
        <item h="1" x="6"/>
        <item h="1" x="10"/>
        <item h="1" x="19"/>
        <item h="1" x="17"/>
        <item h="1" x="5"/>
        <item h="1" x="15"/>
        <item h="1" x="14"/>
        <item h="1" x="16"/>
        <item h="1" x="7"/>
        <item h="1" x="21"/>
        <item h="1" x="3"/>
        <item h="1" x="0"/>
        <item h="1" x="20"/>
        <item h="1" x="9"/>
        <item h="1" x="22"/>
        <item h="1" x="12"/>
        <item h="1" x="2"/>
        <item h="1" x="11"/>
        <item h="1" x="1"/>
        <item h="1" x="4"/>
        <item h="1" x="18"/>
        <item h="1" x="13"/>
      </items>
    </pivotField>
    <pivotField axis="axisPage" compact="0" outline="0" multipleItemSelectionAllowed="1" showAll="0" defaultSubtotal="0">
      <items count="50">
        <item h="1" x="45"/>
        <item h="1" x="28"/>
        <item h="1" x="40"/>
        <item h="1" x="26"/>
        <item h="1" x="43"/>
        <item h="1" x="30"/>
        <item h="1" x="47"/>
        <item h="1" x="17"/>
        <item h="1" x="15"/>
        <item h="1" x="36"/>
        <item h="1" x="24"/>
        <item h="1" x="21"/>
        <item h="1" x="4"/>
        <item h="1" x="41"/>
        <item h="1" x="2"/>
        <item h="1" x="33"/>
        <item h="1" x="9"/>
        <item h="1" x="22"/>
        <item h="1" x="16"/>
        <item h="1" x="14"/>
        <item h="1" x="10"/>
        <item h="1" x="48"/>
        <item h="1" x="3"/>
        <item h="1" x="23"/>
        <item h="1" x="49"/>
        <item x="11"/>
        <item h="1" x="8"/>
        <item h="1" x="13"/>
        <item h="1" x="7"/>
        <item h="1" x="20"/>
        <item h="1" x="34"/>
        <item h="1" x="0"/>
        <item h="1" x="32"/>
        <item h="1" x="12"/>
        <item h="1" x="1"/>
        <item h="1" x="29"/>
        <item h="1" x="6"/>
        <item h="1" x="25"/>
        <item h="1" x="19"/>
        <item h="1" x="35"/>
        <item h="1" x="18"/>
        <item h="1" x="5"/>
        <item h="1" x="38"/>
        <item h="1" x="39"/>
        <item h="1" x="37"/>
        <item h="1" x="31"/>
        <item h="1" x="42"/>
        <item h="1" x="27"/>
        <item h="1" x="46"/>
        <item h="1" x="44"/>
      </items>
    </pivotField>
    <pivotField compact="0" outline="0" showAll="0" defaultSubtotal="0"/>
  </pivotFields>
  <rowFields count="2">
    <field x="0"/>
    <field x="1"/>
  </rowFields>
  <rowItems count="8">
    <i>
      <x v="32"/>
      <x v="227"/>
    </i>
    <i>
      <x v="53"/>
      <x v="194"/>
    </i>
    <i>
      <x v="152"/>
      <x v="82"/>
    </i>
    <i>
      <x v="172"/>
      <x v="117"/>
    </i>
    <i>
      <x v="185"/>
      <x v="55"/>
    </i>
    <i>
      <x v="195"/>
      <x v="81"/>
    </i>
    <i>
      <x v="205"/>
      <x v="83"/>
    </i>
    <i>
      <x v="207"/>
      <x v="21"/>
    </i>
  </rowItems>
  <colItems count="1">
    <i/>
  </colItems>
  <pageFields count="2">
    <pageField fld="2" hier="-1"/>
    <pageField fld="3" hier="-1"/>
  </pageFields>
  <formats count="323">
    <format dxfId="803">
      <pivotArea dataOnly="0" labelOnly="1" outline="0" fieldPosition="0">
        <references count="2">
          <reference field="0" count="1" selected="0">
            <x v="32"/>
          </reference>
          <reference field="1" count="1">
            <x v="227"/>
          </reference>
        </references>
      </pivotArea>
    </format>
    <format dxfId="802">
      <pivotArea dataOnly="0" labelOnly="1" outline="0" fieldPosition="0">
        <references count="2">
          <reference field="0" count="1" selected="0">
            <x v="40"/>
          </reference>
          <reference field="1" count="1">
            <x v="228"/>
          </reference>
        </references>
      </pivotArea>
    </format>
    <format dxfId="801">
      <pivotArea dataOnly="0" labelOnly="1" outline="0" fieldPosition="0">
        <references count="2">
          <reference field="0" count="1" selected="0">
            <x v="43"/>
          </reference>
          <reference field="1" count="1">
            <x v="173"/>
          </reference>
        </references>
      </pivotArea>
    </format>
    <format dxfId="800">
      <pivotArea dataOnly="0" labelOnly="1" outline="0" fieldPosition="0">
        <references count="2">
          <reference field="0" count="1" selected="0">
            <x v="53"/>
          </reference>
          <reference field="1" count="1">
            <x v="194"/>
          </reference>
        </references>
      </pivotArea>
    </format>
    <format dxfId="799">
      <pivotArea dataOnly="0" labelOnly="1" outline="0" fieldPosition="0">
        <references count="2">
          <reference field="0" count="1" selected="0">
            <x v="77"/>
          </reference>
          <reference field="1" count="1">
            <x v="211"/>
          </reference>
        </references>
      </pivotArea>
    </format>
    <format dxfId="798">
      <pivotArea dataOnly="0" labelOnly="1" outline="0" fieldPosition="0">
        <references count="2">
          <reference field="0" count="1" selected="0">
            <x v="143"/>
          </reference>
          <reference field="1" count="1">
            <x v="48"/>
          </reference>
        </references>
      </pivotArea>
    </format>
    <format dxfId="797">
      <pivotArea dataOnly="0" labelOnly="1" outline="0" fieldPosition="0">
        <references count="2">
          <reference field="0" count="1" selected="0">
            <x v="144"/>
          </reference>
          <reference field="1" count="1">
            <x v="177"/>
          </reference>
        </references>
      </pivotArea>
    </format>
    <format dxfId="796">
      <pivotArea dataOnly="0" labelOnly="1" outline="0" fieldPosition="0">
        <references count="2">
          <reference field="0" count="1" selected="0">
            <x v="145"/>
          </reference>
          <reference field="1" count="1">
            <x v="35"/>
          </reference>
        </references>
      </pivotArea>
    </format>
    <format dxfId="795">
      <pivotArea dataOnly="0" labelOnly="1" outline="0" fieldPosition="0">
        <references count="2">
          <reference field="0" count="1" selected="0">
            <x v="146"/>
          </reference>
          <reference field="1" count="1">
            <x v="143"/>
          </reference>
        </references>
      </pivotArea>
    </format>
    <format dxfId="794">
      <pivotArea dataOnly="0" labelOnly="1" outline="0" fieldPosition="0">
        <references count="2">
          <reference field="0" count="1" selected="0">
            <x v="147"/>
          </reference>
          <reference field="1" count="1">
            <x v="148"/>
          </reference>
        </references>
      </pivotArea>
    </format>
    <format dxfId="793">
      <pivotArea dataOnly="0" labelOnly="1" outline="0" fieldPosition="0">
        <references count="2">
          <reference field="0" count="1" selected="0">
            <x v="148"/>
          </reference>
          <reference field="1" count="1">
            <x v="119"/>
          </reference>
        </references>
      </pivotArea>
    </format>
    <format dxfId="792">
      <pivotArea dataOnly="0" labelOnly="1" outline="0" fieldPosition="0">
        <references count="2">
          <reference field="0" count="1" selected="0">
            <x v="149"/>
          </reference>
          <reference field="1" count="1">
            <x v="171"/>
          </reference>
        </references>
      </pivotArea>
    </format>
    <format dxfId="791">
      <pivotArea dataOnly="0" labelOnly="1" outline="0" fieldPosition="0">
        <references count="2">
          <reference field="0" count="1" selected="0">
            <x v="152"/>
          </reference>
          <reference field="1" count="1">
            <x v="82"/>
          </reference>
        </references>
      </pivotArea>
    </format>
    <format dxfId="790">
      <pivotArea dataOnly="0" labelOnly="1" outline="0" fieldPosition="0">
        <references count="2">
          <reference field="0" count="1" selected="0">
            <x v="154"/>
          </reference>
          <reference field="1" count="1">
            <x v="162"/>
          </reference>
        </references>
      </pivotArea>
    </format>
    <format dxfId="789">
      <pivotArea dataOnly="0" labelOnly="1" outline="0" fieldPosition="0">
        <references count="2">
          <reference field="0" count="1" selected="0">
            <x v="155"/>
          </reference>
          <reference field="1" count="1">
            <x v="36"/>
          </reference>
        </references>
      </pivotArea>
    </format>
    <format dxfId="788">
      <pivotArea dataOnly="0" labelOnly="1" outline="0" fieldPosition="0">
        <references count="2">
          <reference field="0" count="1" selected="0">
            <x v="156"/>
          </reference>
          <reference field="1" count="1">
            <x v="183"/>
          </reference>
        </references>
      </pivotArea>
    </format>
    <format dxfId="787">
      <pivotArea dataOnly="0" labelOnly="1" outline="0" fieldPosition="0">
        <references count="2">
          <reference field="0" count="1" selected="0">
            <x v="172"/>
          </reference>
          <reference field="1" count="1">
            <x v="117"/>
          </reference>
        </references>
      </pivotArea>
    </format>
    <format dxfId="786">
      <pivotArea dataOnly="0" labelOnly="1" outline="0" fieldPosition="0">
        <references count="2">
          <reference field="0" count="1" selected="0">
            <x v="181"/>
          </reference>
          <reference field="1" count="1">
            <x v="24"/>
          </reference>
        </references>
      </pivotArea>
    </format>
    <format dxfId="785">
      <pivotArea dataOnly="0" labelOnly="1" outline="0" fieldPosition="0">
        <references count="2">
          <reference field="0" count="1" selected="0">
            <x v="183"/>
          </reference>
          <reference field="1" count="1">
            <x v="71"/>
          </reference>
        </references>
      </pivotArea>
    </format>
    <format dxfId="784">
      <pivotArea dataOnly="0" labelOnly="1" outline="0" fieldPosition="0">
        <references count="2">
          <reference field="0" count="1" selected="0">
            <x v="185"/>
          </reference>
          <reference field="1" count="1">
            <x v="55"/>
          </reference>
        </references>
      </pivotArea>
    </format>
    <format dxfId="783">
      <pivotArea dataOnly="0" labelOnly="1" outline="0" fieldPosition="0">
        <references count="2">
          <reference field="0" count="1" selected="0">
            <x v="195"/>
          </reference>
          <reference field="1" count="1">
            <x v="81"/>
          </reference>
        </references>
      </pivotArea>
    </format>
    <format dxfId="782">
      <pivotArea dataOnly="0" labelOnly="1" outline="0" fieldPosition="0">
        <references count="2">
          <reference field="0" count="1" selected="0">
            <x v="204"/>
          </reference>
          <reference field="1" count="1">
            <x v="175"/>
          </reference>
        </references>
      </pivotArea>
    </format>
    <format dxfId="781">
      <pivotArea dataOnly="0" labelOnly="1" outline="0" fieldPosition="0">
        <references count="2">
          <reference field="0" count="1" selected="0">
            <x v="205"/>
          </reference>
          <reference field="1" count="1">
            <x v="83"/>
          </reference>
        </references>
      </pivotArea>
    </format>
    <format dxfId="780">
      <pivotArea dataOnly="0" labelOnly="1" outline="0" fieldPosition="0">
        <references count="2">
          <reference field="0" count="1" selected="0">
            <x v="207"/>
          </reference>
          <reference field="1" count="1">
            <x v="21"/>
          </reference>
        </references>
      </pivotArea>
    </format>
    <format dxfId="779">
      <pivotArea dataOnly="0" labelOnly="1" outline="0" fieldPosition="0">
        <references count="2">
          <reference field="0" count="1" selected="0">
            <x v="224"/>
          </reference>
          <reference field="1" count="1">
            <x v="182"/>
          </reference>
        </references>
      </pivotArea>
    </format>
    <format dxfId="778">
      <pivotArea dataOnly="0" labelOnly="1" outline="0" fieldPosition="0">
        <references count="2">
          <reference field="0" count="1" selected="0">
            <x v="230"/>
          </reference>
          <reference field="1" count="1">
            <x v="66"/>
          </reference>
        </references>
      </pivotArea>
    </format>
    <format dxfId="777">
      <pivotArea type="all" dataOnly="0" outline="0" fieldPosition="0"/>
    </format>
    <format dxfId="776">
      <pivotArea field="0" type="button" dataOnly="0" labelOnly="1" outline="0" axis="axisRow" fieldPosition="0"/>
    </format>
    <format dxfId="775">
      <pivotArea field="1" type="button" dataOnly="0" labelOnly="1" outline="0" axis="axisRow" fieldPosition="1"/>
    </format>
    <format dxfId="774">
      <pivotArea dataOnly="0" labelOnly="1" outline="0" fieldPosition="0">
        <references count="1">
          <reference field="0" count="26">
            <x v="32"/>
            <x v="40"/>
            <x v="43"/>
            <x v="53"/>
            <x v="77"/>
            <x v="143"/>
            <x v="144"/>
            <x v="145"/>
            <x v="146"/>
            <x v="147"/>
            <x v="148"/>
            <x v="149"/>
            <x v="152"/>
            <x v="154"/>
            <x v="155"/>
            <x v="156"/>
            <x v="172"/>
            <x v="181"/>
            <x v="183"/>
            <x v="185"/>
            <x v="195"/>
            <x v="204"/>
            <x v="205"/>
            <x v="207"/>
            <x v="224"/>
            <x v="230"/>
          </reference>
        </references>
      </pivotArea>
    </format>
    <format dxfId="773">
      <pivotArea dataOnly="0" labelOnly="1" outline="0" fieldPosition="0">
        <references count="2">
          <reference field="0" count="1" selected="0">
            <x v="32"/>
          </reference>
          <reference field="1" count="1">
            <x v="227"/>
          </reference>
        </references>
      </pivotArea>
    </format>
    <format dxfId="772">
      <pivotArea dataOnly="0" labelOnly="1" outline="0" fieldPosition="0">
        <references count="2">
          <reference field="0" count="1" selected="0">
            <x v="40"/>
          </reference>
          <reference field="1" count="1">
            <x v="228"/>
          </reference>
        </references>
      </pivotArea>
    </format>
    <format dxfId="771">
      <pivotArea dataOnly="0" labelOnly="1" outline="0" fieldPosition="0">
        <references count="2">
          <reference field="0" count="1" selected="0">
            <x v="43"/>
          </reference>
          <reference field="1" count="1">
            <x v="173"/>
          </reference>
        </references>
      </pivotArea>
    </format>
    <format dxfId="770">
      <pivotArea dataOnly="0" labelOnly="1" outline="0" fieldPosition="0">
        <references count="2">
          <reference field="0" count="1" selected="0">
            <x v="53"/>
          </reference>
          <reference field="1" count="1">
            <x v="194"/>
          </reference>
        </references>
      </pivotArea>
    </format>
    <format dxfId="769">
      <pivotArea dataOnly="0" labelOnly="1" outline="0" fieldPosition="0">
        <references count="2">
          <reference field="0" count="1" selected="0">
            <x v="77"/>
          </reference>
          <reference field="1" count="1">
            <x v="211"/>
          </reference>
        </references>
      </pivotArea>
    </format>
    <format dxfId="768">
      <pivotArea dataOnly="0" labelOnly="1" outline="0" fieldPosition="0">
        <references count="2">
          <reference field="0" count="1" selected="0">
            <x v="143"/>
          </reference>
          <reference field="1" count="1">
            <x v="48"/>
          </reference>
        </references>
      </pivotArea>
    </format>
    <format dxfId="767">
      <pivotArea dataOnly="0" labelOnly="1" outline="0" fieldPosition="0">
        <references count="2">
          <reference field="0" count="1" selected="0">
            <x v="144"/>
          </reference>
          <reference field="1" count="1">
            <x v="177"/>
          </reference>
        </references>
      </pivotArea>
    </format>
    <format dxfId="766">
      <pivotArea dataOnly="0" labelOnly="1" outline="0" fieldPosition="0">
        <references count="2">
          <reference field="0" count="1" selected="0">
            <x v="145"/>
          </reference>
          <reference field="1" count="1">
            <x v="35"/>
          </reference>
        </references>
      </pivotArea>
    </format>
    <format dxfId="765">
      <pivotArea dataOnly="0" labelOnly="1" outline="0" fieldPosition="0">
        <references count="2">
          <reference field="0" count="1" selected="0">
            <x v="146"/>
          </reference>
          <reference field="1" count="1">
            <x v="143"/>
          </reference>
        </references>
      </pivotArea>
    </format>
    <format dxfId="764">
      <pivotArea dataOnly="0" labelOnly="1" outline="0" fieldPosition="0">
        <references count="2">
          <reference field="0" count="1" selected="0">
            <x v="147"/>
          </reference>
          <reference field="1" count="1">
            <x v="148"/>
          </reference>
        </references>
      </pivotArea>
    </format>
    <format dxfId="763">
      <pivotArea dataOnly="0" labelOnly="1" outline="0" fieldPosition="0">
        <references count="2">
          <reference field="0" count="1" selected="0">
            <x v="148"/>
          </reference>
          <reference field="1" count="1">
            <x v="119"/>
          </reference>
        </references>
      </pivotArea>
    </format>
    <format dxfId="762">
      <pivotArea dataOnly="0" labelOnly="1" outline="0" fieldPosition="0">
        <references count="2">
          <reference field="0" count="1" selected="0">
            <x v="149"/>
          </reference>
          <reference field="1" count="1">
            <x v="171"/>
          </reference>
        </references>
      </pivotArea>
    </format>
    <format dxfId="761">
      <pivotArea dataOnly="0" labelOnly="1" outline="0" fieldPosition="0">
        <references count="2">
          <reference field="0" count="1" selected="0">
            <x v="152"/>
          </reference>
          <reference field="1" count="1">
            <x v="82"/>
          </reference>
        </references>
      </pivotArea>
    </format>
    <format dxfId="760">
      <pivotArea dataOnly="0" labelOnly="1" outline="0" fieldPosition="0">
        <references count="2">
          <reference field="0" count="1" selected="0">
            <x v="154"/>
          </reference>
          <reference field="1" count="1">
            <x v="162"/>
          </reference>
        </references>
      </pivotArea>
    </format>
    <format dxfId="759">
      <pivotArea dataOnly="0" labelOnly="1" outline="0" fieldPosition="0">
        <references count="2">
          <reference field="0" count="1" selected="0">
            <x v="155"/>
          </reference>
          <reference field="1" count="1">
            <x v="36"/>
          </reference>
        </references>
      </pivotArea>
    </format>
    <format dxfId="758">
      <pivotArea dataOnly="0" labelOnly="1" outline="0" fieldPosition="0">
        <references count="2">
          <reference field="0" count="1" selected="0">
            <x v="156"/>
          </reference>
          <reference field="1" count="1">
            <x v="183"/>
          </reference>
        </references>
      </pivotArea>
    </format>
    <format dxfId="757">
      <pivotArea dataOnly="0" labelOnly="1" outline="0" fieldPosition="0">
        <references count="2">
          <reference field="0" count="1" selected="0">
            <x v="172"/>
          </reference>
          <reference field="1" count="1">
            <x v="117"/>
          </reference>
        </references>
      </pivotArea>
    </format>
    <format dxfId="756">
      <pivotArea dataOnly="0" labelOnly="1" outline="0" fieldPosition="0">
        <references count="2">
          <reference field="0" count="1" selected="0">
            <x v="181"/>
          </reference>
          <reference field="1" count="1">
            <x v="24"/>
          </reference>
        </references>
      </pivotArea>
    </format>
    <format dxfId="755">
      <pivotArea dataOnly="0" labelOnly="1" outline="0" fieldPosition="0">
        <references count="2">
          <reference field="0" count="1" selected="0">
            <x v="183"/>
          </reference>
          <reference field="1" count="1">
            <x v="71"/>
          </reference>
        </references>
      </pivotArea>
    </format>
    <format dxfId="754">
      <pivotArea dataOnly="0" labelOnly="1" outline="0" fieldPosition="0">
        <references count="2">
          <reference field="0" count="1" selected="0">
            <x v="185"/>
          </reference>
          <reference field="1" count="1">
            <x v="55"/>
          </reference>
        </references>
      </pivotArea>
    </format>
    <format dxfId="753">
      <pivotArea dataOnly="0" labelOnly="1" outline="0" fieldPosition="0">
        <references count="2">
          <reference field="0" count="1" selected="0">
            <x v="195"/>
          </reference>
          <reference field="1" count="1">
            <x v="81"/>
          </reference>
        </references>
      </pivotArea>
    </format>
    <format dxfId="752">
      <pivotArea dataOnly="0" labelOnly="1" outline="0" fieldPosition="0">
        <references count="2">
          <reference field="0" count="1" selected="0">
            <x v="204"/>
          </reference>
          <reference field="1" count="1">
            <x v="175"/>
          </reference>
        </references>
      </pivotArea>
    </format>
    <format dxfId="751">
      <pivotArea dataOnly="0" labelOnly="1" outline="0" fieldPosition="0">
        <references count="2">
          <reference field="0" count="1" selected="0">
            <x v="205"/>
          </reference>
          <reference field="1" count="1">
            <x v="83"/>
          </reference>
        </references>
      </pivotArea>
    </format>
    <format dxfId="750">
      <pivotArea dataOnly="0" labelOnly="1" outline="0" fieldPosition="0">
        <references count="2">
          <reference field="0" count="1" selected="0">
            <x v="207"/>
          </reference>
          <reference field="1" count="1">
            <x v="21"/>
          </reference>
        </references>
      </pivotArea>
    </format>
    <format dxfId="749">
      <pivotArea dataOnly="0" labelOnly="1" outline="0" fieldPosition="0">
        <references count="2">
          <reference field="0" count="1" selected="0">
            <x v="224"/>
          </reference>
          <reference field="1" count="1">
            <x v="182"/>
          </reference>
        </references>
      </pivotArea>
    </format>
    <format dxfId="748">
      <pivotArea dataOnly="0" labelOnly="1" outline="0" fieldPosition="0">
        <references count="2">
          <reference field="0" count="1" selected="0">
            <x v="230"/>
          </reference>
          <reference field="1" count="1">
            <x v="66"/>
          </reference>
        </references>
      </pivotArea>
    </format>
    <format dxfId="747">
      <pivotArea type="all" dataOnly="0" outline="0" fieldPosition="0"/>
    </format>
    <format dxfId="746">
      <pivotArea field="0" type="button" dataOnly="0" labelOnly="1" outline="0" axis="axisRow" fieldPosition="0"/>
    </format>
    <format dxfId="745">
      <pivotArea field="1" type="button" dataOnly="0" labelOnly="1" outline="0" axis="axisRow" fieldPosition="1"/>
    </format>
    <format dxfId="744">
      <pivotArea dataOnly="0" labelOnly="1" outline="0" fieldPosition="0">
        <references count="1">
          <reference field="0" count="26">
            <x v="32"/>
            <x v="40"/>
            <x v="43"/>
            <x v="53"/>
            <x v="77"/>
            <x v="143"/>
            <x v="144"/>
            <x v="145"/>
            <x v="146"/>
            <x v="147"/>
            <x v="148"/>
            <x v="149"/>
            <x v="152"/>
            <x v="154"/>
            <x v="155"/>
            <x v="156"/>
            <x v="172"/>
            <x v="181"/>
            <x v="183"/>
            <x v="185"/>
            <x v="195"/>
            <x v="204"/>
            <x v="205"/>
            <x v="207"/>
            <x v="224"/>
            <x v="230"/>
          </reference>
        </references>
      </pivotArea>
    </format>
    <format dxfId="743">
      <pivotArea dataOnly="0" labelOnly="1" outline="0" fieldPosition="0">
        <references count="2">
          <reference field="0" count="1" selected="0">
            <x v="32"/>
          </reference>
          <reference field="1" count="1">
            <x v="227"/>
          </reference>
        </references>
      </pivotArea>
    </format>
    <format dxfId="742">
      <pivotArea dataOnly="0" labelOnly="1" outline="0" fieldPosition="0">
        <references count="2">
          <reference field="0" count="1" selected="0">
            <x v="40"/>
          </reference>
          <reference field="1" count="1">
            <x v="228"/>
          </reference>
        </references>
      </pivotArea>
    </format>
    <format dxfId="741">
      <pivotArea dataOnly="0" labelOnly="1" outline="0" fieldPosition="0">
        <references count="2">
          <reference field="0" count="1" selected="0">
            <x v="43"/>
          </reference>
          <reference field="1" count="1">
            <x v="173"/>
          </reference>
        </references>
      </pivotArea>
    </format>
    <format dxfId="740">
      <pivotArea dataOnly="0" labelOnly="1" outline="0" fieldPosition="0">
        <references count="2">
          <reference field="0" count="1" selected="0">
            <x v="53"/>
          </reference>
          <reference field="1" count="1">
            <x v="194"/>
          </reference>
        </references>
      </pivotArea>
    </format>
    <format dxfId="739">
      <pivotArea dataOnly="0" labelOnly="1" outline="0" fieldPosition="0">
        <references count="2">
          <reference field="0" count="1" selected="0">
            <x v="77"/>
          </reference>
          <reference field="1" count="1">
            <x v="211"/>
          </reference>
        </references>
      </pivotArea>
    </format>
    <format dxfId="738">
      <pivotArea dataOnly="0" labelOnly="1" outline="0" fieldPosition="0">
        <references count="2">
          <reference field="0" count="1" selected="0">
            <x v="143"/>
          </reference>
          <reference field="1" count="1">
            <x v="48"/>
          </reference>
        </references>
      </pivotArea>
    </format>
    <format dxfId="737">
      <pivotArea dataOnly="0" labelOnly="1" outline="0" fieldPosition="0">
        <references count="2">
          <reference field="0" count="1" selected="0">
            <x v="144"/>
          </reference>
          <reference field="1" count="1">
            <x v="177"/>
          </reference>
        </references>
      </pivotArea>
    </format>
    <format dxfId="736">
      <pivotArea dataOnly="0" labelOnly="1" outline="0" fieldPosition="0">
        <references count="2">
          <reference field="0" count="1" selected="0">
            <x v="145"/>
          </reference>
          <reference field="1" count="1">
            <x v="35"/>
          </reference>
        </references>
      </pivotArea>
    </format>
    <format dxfId="735">
      <pivotArea dataOnly="0" labelOnly="1" outline="0" fieldPosition="0">
        <references count="2">
          <reference field="0" count="1" selected="0">
            <x v="146"/>
          </reference>
          <reference field="1" count="1">
            <x v="143"/>
          </reference>
        </references>
      </pivotArea>
    </format>
    <format dxfId="734">
      <pivotArea dataOnly="0" labelOnly="1" outline="0" fieldPosition="0">
        <references count="2">
          <reference field="0" count="1" selected="0">
            <x v="147"/>
          </reference>
          <reference field="1" count="1">
            <x v="148"/>
          </reference>
        </references>
      </pivotArea>
    </format>
    <format dxfId="733">
      <pivotArea dataOnly="0" labelOnly="1" outline="0" fieldPosition="0">
        <references count="2">
          <reference field="0" count="1" selected="0">
            <x v="148"/>
          </reference>
          <reference field="1" count="1">
            <x v="119"/>
          </reference>
        </references>
      </pivotArea>
    </format>
    <format dxfId="732">
      <pivotArea dataOnly="0" labelOnly="1" outline="0" fieldPosition="0">
        <references count="2">
          <reference field="0" count="1" selected="0">
            <x v="149"/>
          </reference>
          <reference field="1" count="1">
            <x v="171"/>
          </reference>
        </references>
      </pivotArea>
    </format>
    <format dxfId="731">
      <pivotArea dataOnly="0" labelOnly="1" outline="0" fieldPosition="0">
        <references count="2">
          <reference field="0" count="1" selected="0">
            <x v="152"/>
          </reference>
          <reference field="1" count="1">
            <x v="82"/>
          </reference>
        </references>
      </pivotArea>
    </format>
    <format dxfId="730">
      <pivotArea dataOnly="0" labelOnly="1" outline="0" fieldPosition="0">
        <references count="2">
          <reference field="0" count="1" selected="0">
            <x v="154"/>
          </reference>
          <reference field="1" count="1">
            <x v="162"/>
          </reference>
        </references>
      </pivotArea>
    </format>
    <format dxfId="729">
      <pivotArea dataOnly="0" labelOnly="1" outline="0" fieldPosition="0">
        <references count="2">
          <reference field="0" count="1" selected="0">
            <x v="155"/>
          </reference>
          <reference field="1" count="1">
            <x v="36"/>
          </reference>
        </references>
      </pivotArea>
    </format>
    <format dxfId="728">
      <pivotArea dataOnly="0" labelOnly="1" outline="0" fieldPosition="0">
        <references count="2">
          <reference field="0" count="1" selected="0">
            <x v="156"/>
          </reference>
          <reference field="1" count="1">
            <x v="183"/>
          </reference>
        </references>
      </pivotArea>
    </format>
    <format dxfId="727">
      <pivotArea dataOnly="0" labelOnly="1" outline="0" fieldPosition="0">
        <references count="2">
          <reference field="0" count="1" selected="0">
            <x v="172"/>
          </reference>
          <reference field="1" count="1">
            <x v="117"/>
          </reference>
        </references>
      </pivotArea>
    </format>
    <format dxfId="726">
      <pivotArea dataOnly="0" labelOnly="1" outline="0" fieldPosition="0">
        <references count="2">
          <reference field="0" count="1" selected="0">
            <x v="181"/>
          </reference>
          <reference field="1" count="1">
            <x v="24"/>
          </reference>
        </references>
      </pivotArea>
    </format>
    <format dxfId="725">
      <pivotArea dataOnly="0" labelOnly="1" outline="0" fieldPosition="0">
        <references count="2">
          <reference field="0" count="1" selected="0">
            <x v="183"/>
          </reference>
          <reference field="1" count="1">
            <x v="71"/>
          </reference>
        </references>
      </pivotArea>
    </format>
    <format dxfId="724">
      <pivotArea dataOnly="0" labelOnly="1" outline="0" fieldPosition="0">
        <references count="2">
          <reference field="0" count="1" selected="0">
            <x v="185"/>
          </reference>
          <reference field="1" count="1">
            <x v="55"/>
          </reference>
        </references>
      </pivotArea>
    </format>
    <format dxfId="723">
      <pivotArea dataOnly="0" labelOnly="1" outline="0" fieldPosition="0">
        <references count="2">
          <reference field="0" count="1" selected="0">
            <x v="195"/>
          </reference>
          <reference field="1" count="1">
            <x v="81"/>
          </reference>
        </references>
      </pivotArea>
    </format>
    <format dxfId="722">
      <pivotArea dataOnly="0" labelOnly="1" outline="0" fieldPosition="0">
        <references count="2">
          <reference field="0" count="1" selected="0">
            <x v="204"/>
          </reference>
          <reference field="1" count="1">
            <x v="175"/>
          </reference>
        </references>
      </pivotArea>
    </format>
    <format dxfId="721">
      <pivotArea dataOnly="0" labelOnly="1" outline="0" fieldPosition="0">
        <references count="2">
          <reference field="0" count="1" selected="0">
            <x v="205"/>
          </reference>
          <reference field="1" count="1">
            <x v="83"/>
          </reference>
        </references>
      </pivotArea>
    </format>
    <format dxfId="720">
      <pivotArea dataOnly="0" labelOnly="1" outline="0" fieldPosition="0">
        <references count="2">
          <reference field="0" count="1" selected="0">
            <x v="207"/>
          </reference>
          <reference field="1" count="1">
            <x v="21"/>
          </reference>
        </references>
      </pivotArea>
    </format>
    <format dxfId="719">
      <pivotArea dataOnly="0" labelOnly="1" outline="0" fieldPosition="0">
        <references count="2">
          <reference field="0" count="1" selected="0">
            <x v="224"/>
          </reference>
          <reference field="1" count="1">
            <x v="182"/>
          </reference>
        </references>
      </pivotArea>
    </format>
    <format dxfId="718">
      <pivotArea dataOnly="0" labelOnly="1" outline="0" fieldPosition="0">
        <references count="2">
          <reference field="0" count="1" selected="0">
            <x v="230"/>
          </reference>
          <reference field="1" count="1">
            <x v="66"/>
          </reference>
        </references>
      </pivotArea>
    </format>
    <format dxfId="71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1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1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1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13">
      <pivotArea dataOnly="0" labelOnly="1" outline="0" fieldPosition="0">
        <references count="1">
          <reference field="0" count="32">
            <x v="200"/>
            <x v="201"/>
            <x v="202"/>
            <x v="203"/>
            <x v="204"/>
            <x v="205"/>
            <x v="206"/>
            <x v="207"/>
            <x v="208"/>
            <x v="209"/>
            <x v="210"/>
            <x v="211"/>
            <x v="212"/>
            <x v="213"/>
            <x v="214"/>
            <x v="215"/>
            <x v="216"/>
            <x v="217"/>
            <x v="218"/>
            <x v="219"/>
            <x v="220"/>
            <x v="221"/>
            <x v="222"/>
            <x v="223"/>
            <x v="224"/>
            <x v="225"/>
            <x v="226"/>
            <x v="227"/>
            <x v="228"/>
            <x v="229"/>
            <x v="230"/>
            <x v="231"/>
          </reference>
        </references>
      </pivotArea>
    </format>
    <format dxfId="712">
      <pivotArea dataOnly="0" labelOnly="1" outline="0" fieldPosition="0">
        <references count="2">
          <reference field="0" count="1" selected="0">
            <x v="0"/>
          </reference>
          <reference field="1" count="1">
            <x v="165"/>
          </reference>
        </references>
      </pivotArea>
    </format>
    <format dxfId="711">
      <pivotArea dataOnly="0" labelOnly="1" outline="0" fieldPosition="0">
        <references count="2">
          <reference field="0" count="1" selected="0">
            <x v="1"/>
          </reference>
          <reference field="1" count="1">
            <x v="214"/>
          </reference>
        </references>
      </pivotArea>
    </format>
    <format dxfId="710">
      <pivotArea dataOnly="0" labelOnly="1" outline="0" fieldPosition="0">
        <references count="2">
          <reference field="0" count="1" selected="0">
            <x v="2"/>
          </reference>
          <reference field="1" count="1">
            <x v="60"/>
          </reference>
        </references>
      </pivotArea>
    </format>
    <format dxfId="709">
      <pivotArea dataOnly="0" labelOnly="1" outline="0" fieldPosition="0">
        <references count="2">
          <reference field="0" count="1" selected="0">
            <x v="3"/>
          </reference>
          <reference field="1" count="1">
            <x v="180"/>
          </reference>
        </references>
      </pivotArea>
    </format>
    <format dxfId="708">
      <pivotArea dataOnly="0" labelOnly="1" outline="0" fieldPosition="0">
        <references count="2">
          <reference field="0" count="1" selected="0">
            <x v="4"/>
          </reference>
          <reference field="1" count="1">
            <x v="147"/>
          </reference>
        </references>
      </pivotArea>
    </format>
    <format dxfId="707">
      <pivotArea dataOnly="0" labelOnly="1" outline="0" fieldPosition="0">
        <references count="2">
          <reference field="0" count="1" selected="0">
            <x v="5"/>
          </reference>
          <reference field="1" count="1">
            <x v="206"/>
          </reference>
        </references>
      </pivotArea>
    </format>
    <format dxfId="706">
      <pivotArea dataOnly="0" labelOnly="1" outline="0" fieldPosition="0">
        <references count="2">
          <reference field="0" count="1" selected="0">
            <x v="6"/>
          </reference>
          <reference field="1" count="1">
            <x v="103"/>
          </reference>
        </references>
      </pivotArea>
    </format>
    <format dxfId="705">
      <pivotArea dataOnly="0" labelOnly="1" outline="0" fieldPosition="0">
        <references count="2">
          <reference field="0" count="1" selected="0">
            <x v="7"/>
          </reference>
          <reference field="1" count="1">
            <x v="200"/>
          </reference>
        </references>
      </pivotArea>
    </format>
    <format dxfId="704">
      <pivotArea dataOnly="0" labelOnly="1" outline="0" fieldPosition="0">
        <references count="2">
          <reference field="0" count="1" selected="0">
            <x v="8"/>
          </reference>
          <reference field="1" count="1">
            <x v="154"/>
          </reference>
        </references>
      </pivotArea>
    </format>
    <format dxfId="703">
      <pivotArea dataOnly="0" labelOnly="1" outline="0" fieldPosition="0">
        <references count="2">
          <reference field="0" count="1" selected="0">
            <x v="9"/>
          </reference>
          <reference field="1" count="1">
            <x v="198"/>
          </reference>
        </references>
      </pivotArea>
    </format>
    <format dxfId="702">
      <pivotArea dataOnly="0" labelOnly="1" outline="0" fieldPosition="0">
        <references count="2">
          <reference field="0" count="1" selected="0">
            <x v="10"/>
          </reference>
          <reference field="1" count="1">
            <x v="90"/>
          </reference>
        </references>
      </pivotArea>
    </format>
    <format dxfId="701">
      <pivotArea dataOnly="0" labelOnly="1" outline="0" fieldPosition="0">
        <references count="2">
          <reference field="0" count="1" selected="0">
            <x v="11"/>
          </reference>
          <reference field="1" count="1">
            <x v="172"/>
          </reference>
        </references>
      </pivotArea>
    </format>
    <format dxfId="700">
      <pivotArea dataOnly="0" labelOnly="1" outline="0" fieldPosition="0">
        <references count="2">
          <reference field="0" count="1" selected="0">
            <x v="12"/>
          </reference>
          <reference field="1" count="1">
            <x v="77"/>
          </reference>
        </references>
      </pivotArea>
    </format>
    <format dxfId="699">
      <pivotArea dataOnly="0" labelOnly="1" outline="0" fieldPosition="0">
        <references count="2">
          <reference field="0" count="1" selected="0">
            <x v="13"/>
          </reference>
          <reference field="1" count="1">
            <x v="16"/>
          </reference>
        </references>
      </pivotArea>
    </format>
    <format dxfId="698">
      <pivotArea dataOnly="0" labelOnly="1" outline="0" fieldPosition="0">
        <references count="2">
          <reference field="0" count="1" selected="0">
            <x v="14"/>
          </reference>
          <reference field="1" count="1">
            <x v="28"/>
          </reference>
        </references>
      </pivotArea>
    </format>
    <format dxfId="697">
      <pivotArea dataOnly="0" labelOnly="1" outline="0" fieldPosition="0">
        <references count="2">
          <reference field="0" count="1" selected="0">
            <x v="15"/>
          </reference>
          <reference field="1" count="1">
            <x v="30"/>
          </reference>
        </references>
      </pivotArea>
    </format>
    <format dxfId="696">
      <pivotArea dataOnly="0" labelOnly="1" outline="0" fieldPosition="0">
        <references count="2">
          <reference field="0" count="1" selected="0">
            <x v="16"/>
          </reference>
          <reference field="1" count="1">
            <x v="141"/>
          </reference>
        </references>
      </pivotArea>
    </format>
    <format dxfId="695">
      <pivotArea dataOnly="0" labelOnly="1" outline="0" fieldPosition="0">
        <references count="2">
          <reference field="0" count="1" selected="0">
            <x v="17"/>
          </reference>
          <reference field="1" count="1">
            <x v="38"/>
          </reference>
        </references>
      </pivotArea>
    </format>
    <format dxfId="694">
      <pivotArea dataOnly="0" labelOnly="1" outline="0" fieldPosition="0">
        <references count="2">
          <reference field="0" count="1" selected="0">
            <x v="18"/>
          </reference>
          <reference field="1" count="1">
            <x v="157"/>
          </reference>
        </references>
      </pivotArea>
    </format>
    <format dxfId="693">
      <pivotArea dataOnly="0" labelOnly="1" outline="0" fieldPosition="0">
        <references count="2">
          <reference field="0" count="1" selected="0">
            <x v="19"/>
          </reference>
          <reference field="1" count="1">
            <x v="39"/>
          </reference>
        </references>
      </pivotArea>
    </format>
    <format dxfId="692">
      <pivotArea dataOnly="0" labelOnly="1" outline="0" fieldPosition="0">
        <references count="2">
          <reference field="0" count="1" selected="0">
            <x v="20"/>
          </reference>
          <reference field="1" count="1">
            <x v="203"/>
          </reference>
        </references>
      </pivotArea>
    </format>
    <format dxfId="691">
      <pivotArea dataOnly="0" labelOnly="1" outline="0" fieldPosition="0">
        <references count="2">
          <reference field="0" count="1" selected="0">
            <x v="21"/>
          </reference>
          <reference field="1" count="1">
            <x v="12"/>
          </reference>
        </references>
      </pivotArea>
    </format>
    <format dxfId="690">
      <pivotArea dataOnly="0" labelOnly="1" outline="0" fieldPosition="0">
        <references count="2">
          <reference field="0" count="1" selected="0">
            <x v="22"/>
          </reference>
          <reference field="1" count="1">
            <x v="18"/>
          </reference>
        </references>
      </pivotArea>
    </format>
    <format dxfId="689">
      <pivotArea dataOnly="0" labelOnly="1" outline="0" fieldPosition="0">
        <references count="2">
          <reference field="0" count="1" selected="0">
            <x v="23"/>
          </reference>
          <reference field="1" count="1">
            <x v="57"/>
          </reference>
        </references>
      </pivotArea>
    </format>
    <format dxfId="688">
      <pivotArea dataOnly="0" labelOnly="1" outline="0" fieldPosition="0">
        <references count="2">
          <reference field="0" count="1" selected="0">
            <x v="24"/>
          </reference>
          <reference field="1" count="1">
            <x v="29"/>
          </reference>
        </references>
      </pivotArea>
    </format>
    <format dxfId="687">
      <pivotArea dataOnly="0" labelOnly="1" outline="0" fieldPosition="0">
        <references count="2">
          <reference field="0" count="1" selected="0">
            <x v="25"/>
          </reference>
          <reference field="1" count="1">
            <x v="128"/>
          </reference>
        </references>
      </pivotArea>
    </format>
    <format dxfId="686">
      <pivotArea dataOnly="0" labelOnly="1" outline="0" fieldPosition="0">
        <references count="2">
          <reference field="0" count="1" selected="0">
            <x v="26"/>
          </reference>
          <reference field="1" count="1">
            <x v="85"/>
          </reference>
        </references>
      </pivotArea>
    </format>
    <format dxfId="685">
      <pivotArea dataOnly="0" labelOnly="1" outline="0" fieldPosition="0">
        <references count="2">
          <reference field="0" count="1" selected="0">
            <x v="27"/>
          </reference>
          <reference field="1" count="1">
            <x v="43"/>
          </reference>
        </references>
      </pivotArea>
    </format>
    <format dxfId="684">
      <pivotArea dataOnly="0" labelOnly="1" outline="0" fieldPosition="0">
        <references count="2">
          <reference field="0" count="1" selected="0">
            <x v="28"/>
          </reference>
          <reference field="1" count="1">
            <x v="168"/>
          </reference>
        </references>
      </pivotArea>
    </format>
    <format dxfId="683">
      <pivotArea dataOnly="0" labelOnly="1" outline="0" fieldPosition="0">
        <references count="2">
          <reference field="0" count="1" selected="0">
            <x v="29"/>
          </reference>
          <reference field="1" count="1">
            <x v="86"/>
          </reference>
        </references>
      </pivotArea>
    </format>
    <format dxfId="682">
      <pivotArea dataOnly="0" labelOnly="1" outline="0" fieldPosition="0">
        <references count="2">
          <reference field="0" count="1" selected="0">
            <x v="30"/>
          </reference>
          <reference field="1" count="1">
            <x v="84"/>
          </reference>
        </references>
      </pivotArea>
    </format>
    <format dxfId="681">
      <pivotArea dataOnly="0" labelOnly="1" outline="0" fieldPosition="0">
        <references count="2">
          <reference field="0" count="1" selected="0">
            <x v="31"/>
          </reference>
          <reference field="1" count="1">
            <x v="101"/>
          </reference>
        </references>
      </pivotArea>
    </format>
    <format dxfId="680">
      <pivotArea dataOnly="0" labelOnly="1" outline="0" fieldPosition="0">
        <references count="2">
          <reference field="0" count="1" selected="0">
            <x v="32"/>
          </reference>
          <reference field="1" count="1">
            <x v="227"/>
          </reference>
        </references>
      </pivotArea>
    </format>
    <format dxfId="679">
      <pivotArea dataOnly="0" labelOnly="1" outline="0" fieldPosition="0">
        <references count="2">
          <reference field="0" count="1" selected="0">
            <x v="33"/>
          </reference>
          <reference field="1" count="1">
            <x v="96"/>
          </reference>
        </references>
      </pivotArea>
    </format>
    <format dxfId="678">
      <pivotArea dataOnly="0" labelOnly="1" outline="0" fieldPosition="0">
        <references count="2">
          <reference field="0" count="1" selected="0">
            <x v="34"/>
          </reference>
          <reference field="1" count="1">
            <x v="122"/>
          </reference>
        </references>
      </pivotArea>
    </format>
    <format dxfId="677">
      <pivotArea dataOnly="0" labelOnly="1" outline="0" fieldPosition="0">
        <references count="2">
          <reference field="0" count="1" selected="0">
            <x v="35"/>
          </reference>
          <reference field="1" count="1">
            <x v="20"/>
          </reference>
        </references>
      </pivotArea>
    </format>
    <format dxfId="676">
      <pivotArea dataOnly="0" labelOnly="1" outline="0" fieldPosition="0">
        <references count="2">
          <reference field="0" count="1" selected="0">
            <x v="36"/>
          </reference>
          <reference field="1" count="1">
            <x v="17"/>
          </reference>
        </references>
      </pivotArea>
    </format>
    <format dxfId="675">
      <pivotArea dataOnly="0" labelOnly="1" outline="0" fieldPosition="0">
        <references count="2">
          <reference field="0" count="1" selected="0">
            <x v="37"/>
          </reference>
          <reference field="1" count="1">
            <x v="142"/>
          </reference>
        </references>
      </pivotArea>
    </format>
    <format dxfId="674">
      <pivotArea dataOnly="0" labelOnly="1" outline="0" fieldPosition="0">
        <references count="2">
          <reference field="0" count="1" selected="0">
            <x v="38"/>
          </reference>
          <reference field="1" count="1">
            <x v="178"/>
          </reference>
        </references>
      </pivotArea>
    </format>
    <format dxfId="673">
      <pivotArea dataOnly="0" labelOnly="1" outline="0" fieldPosition="0">
        <references count="2">
          <reference field="0" count="1" selected="0">
            <x v="39"/>
          </reference>
          <reference field="1" count="1">
            <x v="188"/>
          </reference>
        </references>
      </pivotArea>
    </format>
    <format dxfId="672">
      <pivotArea dataOnly="0" labelOnly="1" outline="0" fieldPosition="0">
        <references count="2">
          <reference field="0" count="1" selected="0">
            <x v="40"/>
          </reference>
          <reference field="1" count="1">
            <x v="228"/>
          </reference>
        </references>
      </pivotArea>
    </format>
    <format dxfId="671">
      <pivotArea dataOnly="0" labelOnly="1" outline="0" fieldPosition="0">
        <references count="2">
          <reference field="0" count="1" selected="0">
            <x v="41"/>
          </reference>
          <reference field="1" count="1">
            <x v="14"/>
          </reference>
        </references>
      </pivotArea>
    </format>
    <format dxfId="670">
      <pivotArea dataOnly="0" labelOnly="1" outline="0" fieldPosition="0">
        <references count="2">
          <reference field="0" count="1" selected="0">
            <x v="42"/>
          </reference>
          <reference field="1" count="1">
            <x v="1"/>
          </reference>
        </references>
      </pivotArea>
    </format>
    <format dxfId="669">
      <pivotArea dataOnly="0" labelOnly="1" outline="0" fieldPosition="0">
        <references count="2">
          <reference field="0" count="1" selected="0">
            <x v="43"/>
          </reference>
          <reference field="1" count="1">
            <x v="173"/>
          </reference>
        </references>
      </pivotArea>
    </format>
    <format dxfId="668">
      <pivotArea dataOnly="0" labelOnly="1" outline="0" fieldPosition="0">
        <references count="2">
          <reference field="0" count="1" selected="0">
            <x v="44"/>
          </reference>
          <reference field="1" count="1">
            <x v="87"/>
          </reference>
        </references>
      </pivotArea>
    </format>
    <format dxfId="667">
      <pivotArea dataOnly="0" labelOnly="1" outline="0" fieldPosition="0">
        <references count="2">
          <reference field="0" count="1" selected="0">
            <x v="45"/>
          </reference>
          <reference field="1" count="1">
            <x v="174"/>
          </reference>
        </references>
      </pivotArea>
    </format>
    <format dxfId="666">
      <pivotArea dataOnly="0" labelOnly="1" outline="0" fieldPosition="0">
        <references count="2">
          <reference field="0" count="1" selected="0">
            <x v="46"/>
          </reference>
          <reference field="1" count="1">
            <x v="73"/>
          </reference>
        </references>
      </pivotArea>
    </format>
    <format dxfId="665">
      <pivotArea dataOnly="0" labelOnly="1" outline="0" fieldPosition="0">
        <references count="2">
          <reference field="0" count="1" selected="0">
            <x v="47"/>
          </reference>
          <reference field="1" count="1">
            <x v="88"/>
          </reference>
        </references>
      </pivotArea>
    </format>
    <format dxfId="664">
      <pivotArea dataOnly="0" labelOnly="1" outline="0" fieldPosition="0">
        <references count="2">
          <reference field="0" count="1" selected="0">
            <x v="48"/>
          </reference>
          <reference field="1" count="1">
            <x v="3"/>
          </reference>
        </references>
      </pivotArea>
    </format>
    <format dxfId="663">
      <pivotArea dataOnly="0" labelOnly="1" outline="0" fieldPosition="0">
        <references count="2">
          <reference field="0" count="1" selected="0">
            <x v="49"/>
          </reference>
          <reference field="1" count="1">
            <x v="195"/>
          </reference>
        </references>
      </pivotArea>
    </format>
    <format dxfId="662">
      <pivotArea dataOnly="0" labelOnly="1" outline="0" fieldPosition="0">
        <references count="2">
          <reference field="0" count="1" selected="0">
            <x v="50"/>
          </reference>
          <reference field="1" count="1">
            <x v="111"/>
          </reference>
        </references>
      </pivotArea>
    </format>
    <format dxfId="661">
      <pivotArea dataOnly="0" labelOnly="1" outline="0" fieldPosition="0">
        <references count="2">
          <reference field="0" count="1" selected="0">
            <x v="51"/>
          </reference>
          <reference field="1" count="1">
            <x v="166"/>
          </reference>
        </references>
      </pivotArea>
    </format>
    <format dxfId="660">
      <pivotArea dataOnly="0" labelOnly="1" outline="0" fieldPosition="0">
        <references count="2">
          <reference field="0" count="1" selected="0">
            <x v="52"/>
          </reference>
          <reference field="1" count="1">
            <x v="160"/>
          </reference>
        </references>
      </pivotArea>
    </format>
    <format dxfId="659">
      <pivotArea dataOnly="0" labelOnly="1" outline="0" fieldPosition="0">
        <references count="2">
          <reference field="0" count="1" selected="0">
            <x v="53"/>
          </reference>
          <reference field="1" count="1">
            <x v="194"/>
          </reference>
        </references>
      </pivotArea>
    </format>
    <format dxfId="658">
      <pivotArea dataOnly="0" labelOnly="1" outline="0" fieldPosition="0">
        <references count="2">
          <reference field="0" count="1" selected="0">
            <x v="54"/>
          </reference>
          <reference field="1" count="1">
            <x v="170"/>
          </reference>
        </references>
      </pivotArea>
    </format>
    <format dxfId="657">
      <pivotArea dataOnly="0" labelOnly="1" outline="0" fieldPosition="0">
        <references count="2">
          <reference field="0" count="1" selected="0">
            <x v="55"/>
          </reference>
          <reference field="1" count="1">
            <x v="102"/>
          </reference>
        </references>
      </pivotArea>
    </format>
    <format dxfId="656">
      <pivotArea dataOnly="0" labelOnly="1" outline="0" fieldPosition="0">
        <references count="2">
          <reference field="0" count="1" selected="0">
            <x v="56"/>
          </reference>
          <reference field="1" count="1">
            <x v="216"/>
          </reference>
        </references>
      </pivotArea>
    </format>
    <format dxfId="655">
      <pivotArea dataOnly="0" labelOnly="1" outline="0" fieldPosition="0">
        <references count="2">
          <reference field="0" count="1" selected="0">
            <x v="57"/>
          </reference>
          <reference field="1" count="1">
            <x v="152"/>
          </reference>
        </references>
      </pivotArea>
    </format>
    <format dxfId="654">
      <pivotArea dataOnly="0" labelOnly="1" outline="0" fieldPosition="0">
        <references count="2">
          <reference field="0" count="1" selected="0">
            <x v="58"/>
          </reference>
          <reference field="1" count="1">
            <x v="32"/>
          </reference>
        </references>
      </pivotArea>
    </format>
    <format dxfId="653">
      <pivotArea dataOnly="0" labelOnly="1" outline="0" fieldPosition="0">
        <references count="2">
          <reference field="0" count="1" selected="0">
            <x v="59"/>
          </reference>
          <reference field="1" count="1">
            <x v="91"/>
          </reference>
        </references>
      </pivotArea>
    </format>
    <format dxfId="652">
      <pivotArea dataOnly="0" labelOnly="1" outline="0" fieldPosition="0">
        <references count="2">
          <reference field="0" count="1" selected="0">
            <x v="60"/>
          </reference>
          <reference field="1" count="1">
            <x v="161"/>
          </reference>
        </references>
      </pivotArea>
    </format>
    <format dxfId="651">
      <pivotArea dataOnly="0" labelOnly="1" outline="0" fieldPosition="0">
        <references count="2">
          <reference field="0" count="1" selected="0">
            <x v="61"/>
          </reference>
          <reference field="1" count="1">
            <x v="61"/>
          </reference>
        </references>
      </pivotArea>
    </format>
    <format dxfId="650">
      <pivotArea dataOnly="0" labelOnly="1" outline="0" fieldPosition="0">
        <references count="2">
          <reference field="0" count="1" selected="0">
            <x v="62"/>
          </reference>
          <reference field="1" count="1">
            <x v="192"/>
          </reference>
        </references>
      </pivotArea>
    </format>
    <format dxfId="649">
      <pivotArea dataOnly="0" labelOnly="1" outline="0" fieldPosition="0">
        <references count="2">
          <reference field="0" count="1" selected="0">
            <x v="63"/>
          </reference>
          <reference field="1" count="1">
            <x v="58"/>
          </reference>
        </references>
      </pivotArea>
    </format>
    <format dxfId="648">
      <pivotArea dataOnly="0" labelOnly="1" outline="0" fieldPosition="0">
        <references count="2">
          <reference field="0" count="1" selected="0">
            <x v="64"/>
          </reference>
          <reference field="1" count="1">
            <x v="10"/>
          </reference>
        </references>
      </pivotArea>
    </format>
    <format dxfId="647">
      <pivotArea dataOnly="0" labelOnly="1" outline="0" fieldPosition="0">
        <references count="2">
          <reference field="0" count="1" selected="0">
            <x v="65"/>
          </reference>
          <reference field="1" count="1">
            <x v="213"/>
          </reference>
        </references>
      </pivotArea>
    </format>
    <format dxfId="646">
      <pivotArea dataOnly="0" labelOnly="1" outline="0" fieldPosition="0">
        <references count="2">
          <reference field="0" count="1" selected="0">
            <x v="66"/>
          </reference>
          <reference field="1" count="1">
            <x v="209"/>
          </reference>
        </references>
      </pivotArea>
    </format>
    <format dxfId="645">
      <pivotArea dataOnly="0" labelOnly="1" outline="0" fieldPosition="0">
        <references count="2">
          <reference field="0" count="1" selected="0">
            <x v="67"/>
          </reference>
          <reference field="1" count="1">
            <x v="108"/>
          </reference>
        </references>
      </pivotArea>
    </format>
    <format dxfId="644">
      <pivotArea dataOnly="0" labelOnly="1" outline="0" fieldPosition="0">
        <references count="2">
          <reference field="0" count="1" selected="0">
            <x v="68"/>
          </reference>
          <reference field="1" count="1">
            <x v="169"/>
          </reference>
        </references>
      </pivotArea>
    </format>
    <format dxfId="643">
      <pivotArea dataOnly="0" labelOnly="1" outline="0" fieldPosition="0">
        <references count="2">
          <reference field="0" count="1" selected="0">
            <x v="69"/>
          </reference>
          <reference field="1" count="1">
            <x v="210"/>
          </reference>
        </references>
      </pivotArea>
    </format>
    <format dxfId="642">
      <pivotArea dataOnly="0" labelOnly="1" outline="0" fieldPosition="0">
        <references count="2">
          <reference field="0" count="1" selected="0">
            <x v="70"/>
          </reference>
          <reference field="1" count="1">
            <x v="52"/>
          </reference>
        </references>
      </pivotArea>
    </format>
    <format dxfId="641">
      <pivotArea dataOnly="0" labelOnly="1" outline="0" fieldPosition="0">
        <references count="2">
          <reference field="0" count="1" selected="0">
            <x v="71"/>
          </reference>
          <reference field="1" count="1">
            <x v="167"/>
          </reference>
        </references>
      </pivotArea>
    </format>
    <format dxfId="640">
      <pivotArea dataOnly="0" labelOnly="1" outline="0" fieldPosition="0">
        <references count="2">
          <reference field="0" count="1" selected="0">
            <x v="72"/>
          </reference>
          <reference field="1" count="1">
            <x v="34"/>
          </reference>
        </references>
      </pivotArea>
    </format>
    <format dxfId="639">
      <pivotArea dataOnly="0" labelOnly="1" outline="0" fieldPosition="0">
        <references count="2">
          <reference field="0" count="1" selected="0">
            <x v="73"/>
          </reference>
          <reference field="1" count="1">
            <x v="129"/>
          </reference>
        </references>
      </pivotArea>
    </format>
    <format dxfId="638">
      <pivotArea dataOnly="0" labelOnly="1" outline="0" fieldPosition="0">
        <references count="2">
          <reference field="0" count="1" selected="0">
            <x v="74"/>
          </reference>
          <reference field="1" count="1">
            <x v="104"/>
          </reference>
        </references>
      </pivotArea>
    </format>
    <format dxfId="637">
      <pivotArea dataOnly="0" labelOnly="1" outline="0" fieldPosition="0">
        <references count="2">
          <reference field="0" count="1" selected="0">
            <x v="75"/>
          </reference>
          <reference field="1" count="1">
            <x v="80"/>
          </reference>
        </references>
      </pivotArea>
    </format>
    <format dxfId="636">
      <pivotArea dataOnly="0" labelOnly="1" outline="0" fieldPosition="0">
        <references count="2">
          <reference field="0" count="1" selected="0">
            <x v="76"/>
          </reference>
          <reference field="1" count="1">
            <x v="22"/>
          </reference>
        </references>
      </pivotArea>
    </format>
    <format dxfId="635">
      <pivotArea dataOnly="0" labelOnly="1" outline="0" fieldPosition="0">
        <references count="2">
          <reference field="0" count="1" selected="0">
            <x v="77"/>
          </reference>
          <reference field="1" count="1">
            <x v="211"/>
          </reference>
        </references>
      </pivotArea>
    </format>
    <format dxfId="634">
      <pivotArea dataOnly="0" labelOnly="1" outline="0" fieldPosition="0">
        <references count="2">
          <reference field="0" count="1" selected="0">
            <x v="78"/>
          </reference>
          <reference field="1" count="1">
            <x v="190"/>
          </reference>
        </references>
      </pivotArea>
    </format>
    <format dxfId="633">
      <pivotArea dataOnly="0" labelOnly="1" outline="0" fieldPosition="0">
        <references count="2">
          <reference field="0" count="1" selected="0">
            <x v="79"/>
          </reference>
          <reference field="1" count="1">
            <x v="222"/>
          </reference>
        </references>
      </pivotArea>
    </format>
    <format dxfId="632">
      <pivotArea dataOnly="0" labelOnly="1" outline="0" fieldPosition="0">
        <references count="2">
          <reference field="0" count="1" selected="0">
            <x v="80"/>
          </reference>
          <reference field="1" count="1">
            <x v="219"/>
          </reference>
        </references>
      </pivotArea>
    </format>
    <format dxfId="631">
      <pivotArea dataOnly="0" labelOnly="1" outline="0" fieldPosition="0">
        <references count="2">
          <reference field="0" count="1" selected="0">
            <x v="81"/>
          </reference>
          <reference field="1" count="1">
            <x v="223"/>
          </reference>
        </references>
      </pivotArea>
    </format>
    <format dxfId="630">
      <pivotArea dataOnly="0" labelOnly="1" outline="0" fieldPosition="0">
        <references count="2">
          <reference field="0" count="1" selected="0">
            <x v="82"/>
          </reference>
          <reference field="1" count="1">
            <x v="79"/>
          </reference>
        </references>
      </pivotArea>
    </format>
    <format dxfId="629">
      <pivotArea dataOnly="0" labelOnly="1" outline="0" fieldPosition="0">
        <references count="2">
          <reference field="0" count="1" selected="0">
            <x v="83"/>
          </reference>
          <reference field="1" count="1">
            <x v="130"/>
          </reference>
        </references>
      </pivotArea>
    </format>
    <format dxfId="628">
      <pivotArea dataOnly="0" labelOnly="1" outline="0" fieldPosition="0">
        <references count="2">
          <reference field="0" count="1" selected="0">
            <x v="84"/>
          </reference>
          <reference field="1" count="1">
            <x v="140"/>
          </reference>
        </references>
      </pivotArea>
    </format>
    <format dxfId="627">
      <pivotArea dataOnly="0" labelOnly="1" outline="0" fieldPosition="0">
        <references count="2">
          <reference field="0" count="1" selected="0">
            <x v="85"/>
          </reference>
          <reference field="1" count="1">
            <x v="106"/>
          </reference>
        </references>
      </pivotArea>
    </format>
    <format dxfId="626">
      <pivotArea dataOnly="0" labelOnly="1" outline="0" fieldPosition="0">
        <references count="2">
          <reference field="0" count="1" selected="0">
            <x v="86"/>
          </reference>
          <reference field="1" count="1">
            <x v="226"/>
          </reference>
        </references>
      </pivotArea>
    </format>
    <format dxfId="625">
      <pivotArea dataOnly="0" labelOnly="1" outline="0" fieldPosition="0">
        <references count="2">
          <reference field="0" count="1" selected="0">
            <x v="87"/>
          </reference>
          <reference field="1" count="1">
            <x v="186"/>
          </reference>
        </references>
      </pivotArea>
    </format>
    <format dxfId="624">
      <pivotArea dataOnly="0" labelOnly="1" outline="0" fieldPosition="0">
        <references count="2">
          <reference field="0" count="1" selected="0">
            <x v="88"/>
          </reference>
          <reference field="1" count="1">
            <x v="5"/>
          </reference>
        </references>
      </pivotArea>
    </format>
    <format dxfId="623">
      <pivotArea dataOnly="0" labelOnly="1" outline="0" fieldPosition="0">
        <references count="2">
          <reference field="0" count="1" selected="0">
            <x v="89"/>
          </reference>
          <reference field="1" count="1">
            <x v="13"/>
          </reference>
        </references>
      </pivotArea>
    </format>
    <format dxfId="622">
      <pivotArea dataOnly="0" labelOnly="1" outline="0" fieldPosition="0">
        <references count="2">
          <reference field="0" count="1" selected="0">
            <x v="90"/>
          </reference>
          <reference field="1" count="1">
            <x v="201"/>
          </reference>
        </references>
      </pivotArea>
    </format>
    <format dxfId="621">
      <pivotArea dataOnly="0" labelOnly="1" outline="0" fieldPosition="0">
        <references count="2">
          <reference field="0" count="1" selected="0">
            <x v="91"/>
          </reference>
          <reference field="1" count="1">
            <x v="230"/>
          </reference>
        </references>
      </pivotArea>
    </format>
    <format dxfId="620">
      <pivotArea dataOnly="0" labelOnly="1" outline="0" fieldPosition="0">
        <references count="2">
          <reference field="0" count="1" selected="0">
            <x v="92"/>
          </reference>
          <reference field="1" count="1">
            <x v="212"/>
          </reference>
        </references>
      </pivotArea>
    </format>
    <format dxfId="619">
      <pivotArea dataOnly="0" labelOnly="1" outline="0" fieldPosition="0">
        <references count="2">
          <reference field="0" count="1" selected="0">
            <x v="93"/>
          </reference>
          <reference field="1" count="1">
            <x v="202"/>
          </reference>
        </references>
      </pivotArea>
    </format>
    <format dxfId="618">
      <pivotArea dataOnly="0" labelOnly="1" outline="0" fieldPosition="0">
        <references count="2">
          <reference field="0" count="1" selected="0">
            <x v="94"/>
          </reference>
          <reference field="1" count="1">
            <x v="225"/>
          </reference>
        </references>
      </pivotArea>
    </format>
    <format dxfId="617">
      <pivotArea dataOnly="0" labelOnly="1" outline="0" fieldPosition="0">
        <references count="2">
          <reference field="0" count="1" selected="0">
            <x v="95"/>
          </reference>
          <reference field="1" count="1">
            <x v="97"/>
          </reference>
        </references>
      </pivotArea>
    </format>
    <format dxfId="616">
      <pivotArea dataOnly="0" labelOnly="1" outline="0" fieldPosition="0">
        <references count="2">
          <reference field="0" count="1" selected="0">
            <x v="96"/>
          </reference>
          <reference field="1" count="1">
            <x v="98"/>
          </reference>
        </references>
      </pivotArea>
    </format>
    <format dxfId="615">
      <pivotArea dataOnly="0" labelOnly="1" outline="0" fieldPosition="0">
        <references count="2">
          <reference field="0" count="1" selected="0">
            <x v="97"/>
          </reference>
          <reference field="1" count="1">
            <x v="126"/>
          </reference>
        </references>
      </pivotArea>
    </format>
    <format dxfId="614">
      <pivotArea dataOnly="0" labelOnly="1" outline="0" fieldPosition="0">
        <references count="2">
          <reference field="0" count="1" selected="0">
            <x v="98"/>
          </reference>
          <reference field="1" count="1">
            <x v="189"/>
          </reference>
        </references>
      </pivotArea>
    </format>
    <format dxfId="613">
      <pivotArea dataOnly="0" labelOnly="1" outline="0" fieldPosition="0">
        <references count="2">
          <reference field="0" count="1" selected="0">
            <x v="99"/>
          </reference>
          <reference field="1" count="1">
            <x v="133"/>
          </reference>
        </references>
      </pivotArea>
    </format>
    <format dxfId="612">
      <pivotArea dataOnly="0" labelOnly="1" outline="0" fieldPosition="0">
        <references count="2">
          <reference field="0" count="1" selected="0">
            <x v="100"/>
          </reference>
          <reference field="1" count="1">
            <x v="151"/>
          </reference>
        </references>
      </pivotArea>
    </format>
    <format dxfId="611">
      <pivotArea dataOnly="0" labelOnly="1" outline="0" fieldPosition="0">
        <references count="2">
          <reference field="0" count="1" selected="0">
            <x v="101"/>
          </reference>
          <reference field="1" count="1">
            <x v="64"/>
          </reference>
        </references>
      </pivotArea>
    </format>
    <format dxfId="610">
      <pivotArea dataOnly="0" labelOnly="1" outline="0" fieldPosition="0">
        <references count="2">
          <reference field="0" count="1" selected="0">
            <x v="102"/>
          </reference>
          <reference field="1" count="1">
            <x v="146"/>
          </reference>
        </references>
      </pivotArea>
    </format>
    <format dxfId="609">
      <pivotArea dataOnly="0" labelOnly="1" outline="0" fieldPosition="0">
        <references count="2">
          <reference field="0" count="1" selected="0">
            <x v="103"/>
          </reference>
          <reference field="1" count="1">
            <x v="59"/>
          </reference>
        </references>
      </pivotArea>
    </format>
    <format dxfId="608">
      <pivotArea dataOnly="0" labelOnly="1" outline="0" fieldPosition="0">
        <references count="2">
          <reference field="0" count="1" selected="0">
            <x v="104"/>
          </reference>
          <reference field="1" count="1">
            <x v="8"/>
          </reference>
        </references>
      </pivotArea>
    </format>
    <format dxfId="607">
      <pivotArea dataOnly="0" labelOnly="1" outline="0" fieldPosition="0">
        <references count="2">
          <reference field="0" count="1" selected="0">
            <x v="105"/>
          </reference>
          <reference field="1" count="1">
            <x v="144"/>
          </reference>
        </references>
      </pivotArea>
    </format>
    <format dxfId="606">
      <pivotArea dataOnly="0" labelOnly="1" outline="0" fieldPosition="0">
        <references count="2">
          <reference field="0" count="1" selected="0">
            <x v="106"/>
          </reference>
          <reference field="1" count="1">
            <x v="40"/>
          </reference>
        </references>
      </pivotArea>
    </format>
    <format dxfId="605">
      <pivotArea dataOnly="0" labelOnly="1" outline="0" fieldPosition="0">
        <references count="2">
          <reference field="0" count="1" selected="0">
            <x v="107"/>
          </reference>
          <reference field="1" count="1">
            <x v="19"/>
          </reference>
        </references>
      </pivotArea>
    </format>
    <format dxfId="604">
      <pivotArea dataOnly="0" labelOnly="1" outline="0" fieldPosition="0">
        <references count="2">
          <reference field="0" count="1" selected="0">
            <x v="108"/>
          </reference>
          <reference field="1" count="1">
            <x v="65"/>
          </reference>
        </references>
      </pivotArea>
    </format>
    <format dxfId="603">
      <pivotArea dataOnly="0" labelOnly="1" outline="0" fieldPosition="0">
        <references count="2">
          <reference field="0" count="1" selected="0">
            <x v="109"/>
          </reference>
          <reference field="1" count="1">
            <x v="131"/>
          </reference>
        </references>
      </pivotArea>
    </format>
    <format dxfId="602">
      <pivotArea dataOnly="0" labelOnly="1" outline="0" fieldPosition="0">
        <references count="2">
          <reference field="0" count="1" selected="0">
            <x v="110"/>
          </reference>
          <reference field="1" count="1">
            <x v="150"/>
          </reference>
        </references>
      </pivotArea>
    </format>
    <format dxfId="601">
      <pivotArea dataOnly="0" labelOnly="1" outline="0" fieldPosition="0">
        <references count="2">
          <reference field="0" count="1" selected="0">
            <x v="111"/>
          </reference>
          <reference field="1" count="1">
            <x v="47"/>
          </reference>
        </references>
      </pivotArea>
    </format>
    <format dxfId="600">
      <pivotArea dataOnly="0" labelOnly="1" outline="0" fieldPosition="0">
        <references count="2">
          <reference field="0" count="1" selected="0">
            <x v="112"/>
          </reference>
          <reference field="1" count="1">
            <x v="26"/>
          </reference>
        </references>
      </pivotArea>
    </format>
    <format dxfId="599">
      <pivotArea dataOnly="0" labelOnly="1" outline="0" fieldPosition="0">
        <references count="2">
          <reference field="0" count="1" selected="0">
            <x v="113"/>
          </reference>
          <reference field="1" count="1">
            <x v="155"/>
          </reference>
        </references>
      </pivotArea>
    </format>
    <format dxfId="598">
      <pivotArea dataOnly="0" labelOnly="1" outline="0" fieldPosition="0">
        <references count="2">
          <reference field="0" count="1" selected="0">
            <x v="114"/>
          </reference>
          <reference field="1" count="1">
            <x v="156"/>
          </reference>
        </references>
      </pivotArea>
    </format>
    <format dxfId="597">
      <pivotArea dataOnly="0" labelOnly="1" outline="0" fieldPosition="0">
        <references count="2">
          <reference field="0" count="1" selected="0">
            <x v="115"/>
          </reference>
          <reference field="1" count="1">
            <x v="145"/>
          </reference>
        </references>
      </pivotArea>
    </format>
    <format dxfId="596">
      <pivotArea dataOnly="0" labelOnly="1" outline="0" fieldPosition="0">
        <references count="2">
          <reference field="0" count="1" selected="0">
            <x v="116"/>
          </reference>
          <reference field="1" count="1">
            <x v="132"/>
          </reference>
        </references>
      </pivotArea>
    </format>
    <format dxfId="595">
      <pivotArea dataOnly="0" labelOnly="1" outline="0" fieldPosition="0">
        <references count="2">
          <reference field="0" count="1" selected="0">
            <x v="117"/>
          </reference>
          <reference field="1" count="1">
            <x v="139"/>
          </reference>
        </references>
      </pivotArea>
    </format>
    <format dxfId="594">
      <pivotArea dataOnly="0" labelOnly="1" outline="0" fieldPosition="0">
        <references count="2">
          <reference field="0" count="1" selected="0">
            <x v="118"/>
          </reference>
          <reference field="1" count="1">
            <x v="153"/>
          </reference>
        </references>
      </pivotArea>
    </format>
    <format dxfId="593">
      <pivotArea dataOnly="0" labelOnly="1" outline="0" fieldPosition="0">
        <references count="2">
          <reference field="0" count="1" selected="0">
            <x v="119"/>
          </reference>
          <reference field="1" count="1">
            <x v="138"/>
          </reference>
        </references>
      </pivotArea>
    </format>
    <format dxfId="592">
      <pivotArea dataOnly="0" labelOnly="1" outline="0" fieldPosition="0">
        <references count="2">
          <reference field="0" count="1" selected="0">
            <x v="120"/>
          </reference>
          <reference field="1" count="1">
            <x v="125"/>
          </reference>
        </references>
      </pivotArea>
    </format>
    <format dxfId="591">
      <pivotArea dataOnly="0" labelOnly="1" outline="0" fieldPosition="0">
        <references count="2">
          <reference field="0" count="1" selected="0">
            <x v="121"/>
          </reference>
          <reference field="1" count="1">
            <x v="9"/>
          </reference>
        </references>
      </pivotArea>
    </format>
    <format dxfId="590">
      <pivotArea dataOnly="0" labelOnly="1" outline="0" fieldPosition="0">
        <references count="2">
          <reference field="0" count="1" selected="0">
            <x v="122"/>
          </reference>
          <reference field="1" count="1">
            <x v="149"/>
          </reference>
        </references>
      </pivotArea>
    </format>
    <format dxfId="589">
      <pivotArea dataOnly="0" labelOnly="1" outline="0" fieldPosition="0">
        <references count="2">
          <reference field="0" count="1" selected="0">
            <x v="123"/>
          </reference>
          <reference field="1" count="1">
            <x v="31"/>
          </reference>
        </references>
      </pivotArea>
    </format>
    <format dxfId="588">
      <pivotArea dataOnly="0" labelOnly="1" outline="0" fieldPosition="0">
        <references count="2">
          <reference field="0" count="1" selected="0">
            <x v="124"/>
          </reference>
          <reference field="1" count="1">
            <x v="7"/>
          </reference>
        </references>
      </pivotArea>
    </format>
    <format dxfId="587">
      <pivotArea dataOnly="0" labelOnly="1" outline="0" fieldPosition="0">
        <references count="2">
          <reference field="0" count="1" selected="0">
            <x v="125"/>
          </reference>
          <reference field="1" count="1">
            <x v="158"/>
          </reference>
        </references>
      </pivotArea>
    </format>
    <format dxfId="586">
      <pivotArea dataOnly="0" labelOnly="1" outline="0" fieldPosition="0">
        <references count="2">
          <reference field="0" count="1" selected="0">
            <x v="126"/>
          </reference>
          <reference field="1" count="1">
            <x v="62"/>
          </reference>
        </references>
      </pivotArea>
    </format>
    <format dxfId="585">
      <pivotArea dataOnly="0" labelOnly="1" outline="0" fieldPosition="0">
        <references count="2">
          <reference field="0" count="1" selected="0">
            <x v="127"/>
          </reference>
          <reference field="1" count="1">
            <x v="107"/>
          </reference>
        </references>
      </pivotArea>
    </format>
    <format dxfId="584">
      <pivotArea dataOnly="0" labelOnly="1" outline="0" fieldPosition="0">
        <references count="2">
          <reference field="0" count="1" selected="0">
            <x v="128"/>
          </reference>
          <reference field="1" count="1">
            <x v="92"/>
          </reference>
        </references>
      </pivotArea>
    </format>
    <format dxfId="583">
      <pivotArea dataOnly="0" labelOnly="1" outline="0" fieldPosition="0">
        <references count="2">
          <reference field="0" count="1" selected="0">
            <x v="129"/>
          </reference>
          <reference field="1" count="1">
            <x v="105"/>
          </reference>
        </references>
      </pivotArea>
    </format>
    <format dxfId="582">
      <pivotArea dataOnly="0" labelOnly="1" outline="0" fieldPosition="0">
        <references count="2">
          <reference field="0" count="1" selected="0">
            <x v="130"/>
          </reference>
          <reference field="1" count="1">
            <x v="109"/>
          </reference>
        </references>
      </pivotArea>
    </format>
    <format dxfId="581">
      <pivotArea dataOnly="0" labelOnly="1" outline="0" fieldPosition="0">
        <references count="2">
          <reference field="0" count="1" selected="0">
            <x v="131"/>
          </reference>
          <reference field="1" count="1">
            <x v="72"/>
          </reference>
        </references>
      </pivotArea>
    </format>
    <format dxfId="580">
      <pivotArea dataOnly="0" labelOnly="1" outline="0" fieldPosition="0">
        <references count="2">
          <reference field="0" count="1" selected="0">
            <x v="132"/>
          </reference>
          <reference field="1" count="1">
            <x v="44"/>
          </reference>
        </references>
      </pivotArea>
    </format>
    <format dxfId="579">
      <pivotArea dataOnly="0" labelOnly="1" outline="0" fieldPosition="0">
        <references count="2">
          <reference field="0" count="1" selected="0">
            <x v="133"/>
          </reference>
          <reference field="1" count="1">
            <x v="0"/>
          </reference>
        </references>
      </pivotArea>
    </format>
    <format dxfId="578">
      <pivotArea dataOnly="0" labelOnly="1" outline="0" fieldPosition="0">
        <references count="2">
          <reference field="0" count="1" selected="0">
            <x v="134"/>
          </reference>
          <reference field="1" count="1">
            <x v="95"/>
          </reference>
        </references>
      </pivotArea>
    </format>
    <format dxfId="577">
      <pivotArea dataOnly="0" labelOnly="1" outline="0" fieldPosition="0">
        <references count="2">
          <reference field="0" count="1" selected="0">
            <x v="135"/>
          </reference>
          <reference field="1" count="1">
            <x v="113"/>
          </reference>
        </references>
      </pivotArea>
    </format>
    <format dxfId="576">
      <pivotArea dataOnly="0" labelOnly="1" outline="0" fieldPosition="0">
        <references count="2">
          <reference field="0" count="1" selected="0">
            <x v="136"/>
          </reference>
          <reference field="1" count="1">
            <x v="94"/>
          </reference>
        </references>
      </pivotArea>
    </format>
    <format dxfId="575">
      <pivotArea dataOnly="0" labelOnly="1" outline="0" fieldPosition="0">
        <references count="2">
          <reference field="0" count="1" selected="0">
            <x v="137"/>
          </reference>
          <reference field="1" count="1">
            <x v="93"/>
          </reference>
        </references>
      </pivotArea>
    </format>
    <format dxfId="574">
      <pivotArea dataOnly="0" labelOnly="1" outline="0" fieldPosition="0">
        <references count="2">
          <reference field="0" count="1" selected="0">
            <x v="138"/>
          </reference>
          <reference field="1" count="1">
            <x v="68"/>
          </reference>
        </references>
      </pivotArea>
    </format>
    <format dxfId="573">
      <pivotArea dataOnly="0" labelOnly="1" outline="0" fieldPosition="0">
        <references count="2">
          <reference field="0" count="1" selected="0">
            <x v="139"/>
          </reference>
          <reference field="1" count="1">
            <x v="224"/>
          </reference>
        </references>
      </pivotArea>
    </format>
    <format dxfId="572">
      <pivotArea dataOnly="0" labelOnly="1" outline="0" fieldPosition="0">
        <references count="2">
          <reference field="0" count="1" selected="0">
            <x v="140"/>
          </reference>
          <reference field="1" count="1">
            <x v="4"/>
          </reference>
        </references>
      </pivotArea>
    </format>
    <format dxfId="571">
      <pivotArea dataOnly="0" labelOnly="1" outline="0" fieldPosition="0">
        <references count="2">
          <reference field="0" count="1" selected="0">
            <x v="141"/>
          </reference>
          <reference field="1" count="1">
            <x v="159"/>
          </reference>
        </references>
      </pivotArea>
    </format>
    <format dxfId="570">
      <pivotArea dataOnly="0" labelOnly="1" outline="0" fieldPosition="0">
        <references count="2">
          <reference field="0" count="1" selected="0">
            <x v="142"/>
          </reference>
          <reference field="1" count="1">
            <x v="89"/>
          </reference>
        </references>
      </pivotArea>
    </format>
    <format dxfId="569">
      <pivotArea dataOnly="0" labelOnly="1" outline="0" fieldPosition="0">
        <references count="2">
          <reference field="0" count="1" selected="0">
            <x v="143"/>
          </reference>
          <reference field="1" count="1">
            <x v="48"/>
          </reference>
        </references>
      </pivotArea>
    </format>
    <format dxfId="568">
      <pivotArea dataOnly="0" labelOnly="1" outline="0" fieldPosition="0">
        <references count="2">
          <reference field="0" count="1" selected="0">
            <x v="144"/>
          </reference>
          <reference field="1" count="1">
            <x v="177"/>
          </reference>
        </references>
      </pivotArea>
    </format>
    <format dxfId="567">
      <pivotArea dataOnly="0" labelOnly="1" outline="0" fieldPosition="0">
        <references count="2">
          <reference field="0" count="1" selected="0">
            <x v="145"/>
          </reference>
          <reference field="1" count="1">
            <x v="35"/>
          </reference>
        </references>
      </pivotArea>
    </format>
    <format dxfId="566">
      <pivotArea dataOnly="0" labelOnly="1" outline="0" fieldPosition="0">
        <references count="2">
          <reference field="0" count="1" selected="0">
            <x v="146"/>
          </reference>
          <reference field="1" count="1">
            <x v="143"/>
          </reference>
        </references>
      </pivotArea>
    </format>
    <format dxfId="565">
      <pivotArea dataOnly="0" labelOnly="1" outline="0" fieldPosition="0">
        <references count="2">
          <reference field="0" count="1" selected="0">
            <x v="147"/>
          </reference>
          <reference field="1" count="1">
            <x v="148"/>
          </reference>
        </references>
      </pivotArea>
    </format>
    <format dxfId="564">
      <pivotArea dataOnly="0" labelOnly="1" outline="0" fieldPosition="0">
        <references count="2">
          <reference field="0" count="1" selected="0">
            <x v="148"/>
          </reference>
          <reference field="1" count="1">
            <x v="119"/>
          </reference>
        </references>
      </pivotArea>
    </format>
    <format dxfId="563">
      <pivotArea dataOnly="0" labelOnly="1" outline="0" fieldPosition="0">
        <references count="2">
          <reference field="0" count="1" selected="0">
            <x v="149"/>
          </reference>
          <reference field="1" count="1">
            <x v="171"/>
          </reference>
        </references>
      </pivotArea>
    </format>
    <format dxfId="562">
      <pivotArea dataOnly="0" labelOnly="1" outline="0" fieldPosition="0">
        <references count="2">
          <reference field="0" count="1" selected="0">
            <x v="150"/>
          </reference>
          <reference field="1" count="1">
            <x v="69"/>
          </reference>
        </references>
      </pivotArea>
    </format>
    <format dxfId="561">
      <pivotArea dataOnly="0" labelOnly="1" outline="0" fieldPosition="0">
        <references count="2">
          <reference field="0" count="1" selected="0">
            <x v="151"/>
          </reference>
          <reference field="1" count="1">
            <x v="193"/>
          </reference>
        </references>
      </pivotArea>
    </format>
    <format dxfId="560">
      <pivotArea dataOnly="0" labelOnly="1" outline="0" fieldPosition="0">
        <references count="2">
          <reference field="0" count="1" selected="0">
            <x v="152"/>
          </reference>
          <reference field="1" count="1">
            <x v="82"/>
          </reference>
        </references>
      </pivotArea>
    </format>
    <format dxfId="559">
      <pivotArea dataOnly="0" labelOnly="1" outline="0" fieldPosition="0">
        <references count="2">
          <reference field="0" count="1" selected="0">
            <x v="153"/>
          </reference>
          <reference field="1" count="1">
            <x v="78"/>
          </reference>
        </references>
      </pivotArea>
    </format>
    <format dxfId="558">
      <pivotArea dataOnly="0" labelOnly="1" outline="0" fieldPosition="0">
        <references count="2">
          <reference field="0" count="1" selected="0">
            <x v="154"/>
          </reference>
          <reference field="1" count="1">
            <x v="162"/>
          </reference>
        </references>
      </pivotArea>
    </format>
    <format dxfId="557">
      <pivotArea dataOnly="0" labelOnly="1" outline="0" fieldPosition="0">
        <references count="2">
          <reference field="0" count="1" selected="0">
            <x v="155"/>
          </reference>
          <reference field="1" count="1">
            <x v="36"/>
          </reference>
        </references>
      </pivotArea>
    </format>
    <format dxfId="556">
      <pivotArea dataOnly="0" labelOnly="1" outline="0" fieldPosition="0">
        <references count="2">
          <reference field="0" count="1" selected="0">
            <x v="156"/>
          </reference>
          <reference field="1" count="1">
            <x v="183"/>
          </reference>
        </references>
      </pivotArea>
    </format>
    <format dxfId="555">
      <pivotArea dataOnly="0" labelOnly="1" outline="0" fieldPosition="0">
        <references count="2">
          <reference field="0" count="1" selected="0">
            <x v="157"/>
          </reference>
          <reference field="1" count="1">
            <x v="23"/>
          </reference>
        </references>
      </pivotArea>
    </format>
    <format dxfId="554">
      <pivotArea dataOnly="0" labelOnly="1" outline="0" fieldPosition="0">
        <references count="2">
          <reference field="0" count="1" selected="0">
            <x v="158"/>
          </reference>
          <reference field="1" count="1">
            <x v="199"/>
          </reference>
        </references>
      </pivotArea>
    </format>
    <format dxfId="553">
      <pivotArea dataOnly="0" labelOnly="1" outline="0" fieldPosition="0">
        <references count="2">
          <reference field="0" count="1" selected="0">
            <x v="159"/>
          </reference>
          <reference field="1" count="1">
            <x v="46"/>
          </reference>
        </references>
      </pivotArea>
    </format>
    <format dxfId="552">
      <pivotArea dataOnly="0" labelOnly="1" outline="0" fieldPosition="0">
        <references count="2">
          <reference field="0" count="1" selected="0">
            <x v="160"/>
          </reference>
          <reference field="1" count="1">
            <x v="54"/>
          </reference>
        </references>
      </pivotArea>
    </format>
    <format dxfId="551">
      <pivotArea dataOnly="0" labelOnly="1" outline="0" fieldPosition="0">
        <references count="2">
          <reference field="0" count="1" selected="0">
            <x v="161"/>
          </reference>
          <reference field="1" count="1">
            <x v="51"/>
          </reference>
        </references>
      </pivotArea>
    </format>
    <format dxfId="550">
      <pivotArea dataOnly="0" labelOnly="1" outline="0" fieldPosition="0">
        <references count="2">
          <reference field="0" count="1" selected="0">
            <x v="162"/>
          </reference>
          <reference field="1" count="1">
            <x v="63"/>
          </reference>
        </references>
      </pivotArea>
    </format>
    <format dxfId="549">
      <pivotArea dataOnly="0" labelOnly="1" outline="0" fieldPosition="0">
        <references count="2">
          <reference field="0" count="1" selected="0">
            <x v="163"/>
          </reference>
          <reference field="1" count="1">
            <x v="127"/>
          </reference>
        </references>
      </pivotArea>
    </format>
    <format dxfId="548">
      <pivotArea dataOnly="0" labelOnly="1" outline="0" fieldPosition="0">
        <references count="2">
          <reference field="0" count="1" selected="0">
            <x v="164"/>
          </reference>
          <reference field="1" count="1">
            <x v="217"/>
          </reference>
        </references>
      </pivotArea>
    </format>
    <format dxfId="547">
      <pivotArea dataOnly="0" labelOnly="1" outline="0" fieldPosition="0">
        <references count="2">
          <reference field="0" count="1" selected="0">
            <x v="165"/>
          </reference>
          <reference field="1" count="1">
            <x v="70"/>
          </reference>
        </references>
      </pivotArea>
    </format>
    <format dxfId="546">
      <pivotArea dataOnly="0" labelOnly="1" outline="0" fieldPosition="0">
        <references count="2">
          <reference field="0" count="1" selected="0">
            <x v="166"/>
          </reference>
          <reference field="1" count="1">
            <x v="118"/>
          </reference>
        </references>
      </pivotArea>
    </format>
    <format dxfId="545">
      <pivotArea dataOnly="0" labelOnly="1" outline="0" fieldPosition="0">
        <references count="2">
          <reference field="0" count="1" selected="0">
            <x v="167"/>
          </reference>
          <reference field="1" count="1">
            <x v="179"/>
          </reference>
        </references>
      </pivotArea>
    </format>
    <format dxfId="544">
      <pivotArea dataOnly="0" labelOnly="1" outline="0" fieldPosition="0">
        <references count="2">
          <reference field="0" count="1" selected="0">
            <x v="168"/>
          </reference>
          <reference field="1" count="1">
            <x v="163"/>
          </reference>
        </references>
      </pivotArea>
    </format>
    <format dxfId="543">
      <pivotArea dataOnly="0" labelOnly="1" outline="0" fieldPosition="0">
        <references count="2">
          <reference field="0" count="1" selected="0">
            <x v="169"/>
          </reference>
          <reference field="1" count="1">
            <x v="27"/>
          </reference>
        </references>
      </pivotArea>
    </format>
    <format dxfId="542">
      <pivotArea dataOnly="0" labelOnly="1" outline="0" fieldPosition="0">
        <references count="2">
          <reference field="0" count="1" selected="0">
            <x v="170"/>
          </reference>
          <reference field="1" count="1">
            <x v="181"/>
          </reference>
        </references>
      </pivotArea>
    </format>
    <format dxfId="541">
      <pivotArea dataOnly="0" labelOnly="1" outline="0" fieldPosition="0">
        <references count="2">
          <reference field="0" count="1" selected="0">
            <x v="171"/>
          </reference>
          <reference field="1" count="1">
            <x v="135"/>
          </reference>
        </references>
      </pivotArea>
    </format>
    <format dxfId="540">
      <pivotArea dataOnly="0" labelOnly="1" outline="0" fieldPosition="0">
        <references count="2">
          <reference field="0" count="1" selected="0">
            <x v="172"/>
          </reference>
          <reference field="1" count="1">
            <x v="117"/>
          </reference>
        </references>
      </pivotArea>
    </format>
    <format dxfId="539">
      <pivotArea dataOnly="0" labelOnly="1" outline="0" fieldPosition="0">
        <references count="2">
          <reference field="0" count="1" selected="0">
            <x v="173"/>
          </reference>
          <reference field="1" count="1">
            <x v="221"/>
          </reference>
        </references>
      </pivotArea>
    </format>
    <format dxfId="538">
      <pivotArea dataOnly="0" labelOnly="1" outline="0" fieldPosition="0">
        <references count="2">
          <reference field="0" count="1" selected="0">
            <x v="174"/>
          </reference>
          <reference field="1" count="1">
            <x v="41"/>
          </reference>
        </references>
      </pivotArea>
    </format>
    <format dxfId="537">
      <pivotArea dataOnly="0" labelOnly="1" outline="0" fieldPosition="0">
        <references count="2">
          <reference field="0" count="1" selected="0">
            <x v="175"/>
          </reference>
          <reference field="1" count="1">
            <x v="215"/>
          </reference>
        </references>
      </pivotArea>
    </format>
    <format dxfId="536">
      <pivotArea dataOnly="0" labelOnly="1" outline="0" fieldPosition="0">
        <references count="2">
          <reference field="0" count="1" selected="0">
            <x v="176"/>
          </reference>
          <reference field="1" count="1">
            <x v="42"/>
          </reference>
        </references>
      </pivotArea>
    </format>
    <format dxfId="535">
      <pivotArea dataOnly="0" labelOnly="1" outline="0" fieldPosition="0">
        <references count="2">
          <reference field="0" count="1" selected="0">
            <x v="177"/>
          </reference>
          <reference field="1" count="1">
            <x v="45"/>
          </reference>
        </references>
      </pivotArea>
    </format>
    <format dxfId="534">
      <pivotArea dataOnly="0" labelOnly="1" outline="0" fieldPosition="0">
        <references count="2">
          <reference field="0" count="1" selected="0">
            <x v="178"/>
          </reference>
          <reference field="1" count="1">
            <x v="37"/>
          </reference>
        </references>
      </pivotArea>
    </format>
    <format dxfId="533">
      <pivotArea dataOnly="0" labelOnly="1" outline="0" fieldPosition="0">
        <references count="2">
          <reference field="0" count="1" selected="0">
            <x v="179"/>
          </reference>
          <reference field="1" count="1">
            <x v="15"/>
          </reference>
        </references>
      </pivotArea>
    </format>
    <format dxfId="532">
      <pivotArea dataOnly="0" labelOnly="1" outline="0" fieldPosition="0">
        <references count="2">
          <reference field="0" count="1" selected="0">
            <x v="180"/>
          </reference>
          <reference field="1" count="1">
            <x v="56"/>
          </reference>
        </references>
      </pivotArea>
    </format>
    <format dxfId="531">
      <pivotArea dataOnly="0" labelOnly="1" outline="0" fieldPosition="0">
        <references count="2">
          <reference field="0" count="1" selected="0">
            <x v="181"/>
          </reference>
          <reference field="1" count="1">
            <x v="24"/>
          </reference>
        </references>
      </pivotArea>
    </format>
    <format dxfId="530">
      <pivotArea dataOnly="0" labelOnly="1" outline="0" fieldPosition="0">
        <references count="2">
          <reference field="0" count="1" selected="0">
            <x v="182"/>
          </reference>
          <reference field="1" count="1">
            <x v="25"/>
          </reference>
        </references>
      </pivotArea>
    </format>
    <format dxfId="529">
      <pivotArea dataOnly="0" labelOnly="1" outline="0" fieldPosition="0">
        <references count="2">
          <reference field="0" count="1" selected="0">
            <x v="183"/>
          </reference>
          <reference field="1" count="1">
            <x v="71"/>
          </reference>
        </references>
      </pivotArea>
    </format>
    <format dxfId="528">
      <pivotArea dataOnly="0" labelOnly="1" outline="0" fieldPosition="0">
        <references count="2">
          <reference field="0" count="1" selected="0">
            <x v="184"/>
          </reference>
          <reference field="1" count="1">
            <x v="67"/>
          </reference>
        </references>
      </pivotArea>
    </format>
    <format dxfId="527">
      <pivotArea dataOnly="0" labelOnly="1" outline="0" fieldPosition="0">
        <references count="2">
          <reference field="0" count="1" selected="0">
            <x v="185"/>
          </reference>
          <reference field="1" count="1">
            <x v="55"/>
          </reference>
        </references>
      </pivotArea>
    </format>
    <format dxfId="526">
      <pivotArea dataOnly="0" labelOnly="1" outline="0" fieldPosition="0">
        <references count="2">
          <reference field="0" count="1" selected="0">
            <x v="186"/>
          </reference>
          <reference field="1" count="1">
            <x v="134"/>
          </reference>
        </references>
      </pivotArea>
    </format>
    <format dxfId="525">
      <pivotArea dataOnly="0" labelOnly="1" outline="0" fieldPosition="0">
        <references count="2">
          <reference field="0" count="1" selected="0">
            <x v="187"/>
          </reference>
          <reference field="1" count="1">
            <x v="164"/>
          </reference>
        </references>
      </pivotArea>
    </format>
    <format dxfId="524">
      <pivotArea dataOnly="0" labelOnly="1" outline="0" fieldPosition="0">
        <references count="2">
          <reference field="0" count="1" selected="0">
            <x v="188"/>
          </reference>
          <reference field="1" count="1">
            <x v="11"/>
          </reference>
        </references>
      </pivotArea>
    </format>
    <format dxfId="523">
      <pivotArea dataOnly="0" labelOnly="1" outline="0" fieldPosition="0">
        <references count="2">
          <reference field="0" count="1" selected="0">
            <x v="189"/>
          </reference>
          <reference field="1" count="1">
            <x v="6"/>
          </reference>
        </references>
      </pivotArea>
    </format>
    <format dxfId="522">
      <pivotArea dataOnly="0" labelOnly="1" outline="0" fieldPosition="0">
        <references count="2">
          <reference field="0" count="1" selected="0">
            <x v="190"/>
          </reference>
          <reference field="1" count="1">
            <x v="120"/>
          </reference>
        </references>
      </pivotArea>
    </format>
    <format dxfId="521">
      <pivotArea dataOnly="0" labelOnly="1" outline="0" fieldPosition="0">
        <references count="2">
          <reference field="0" count="1" selected="0">
            <x v="191"/>
          </reference>
          <reference field="1" count="1">
            <x v="229"/>
          </reference>
        </references>
      </pivotArea>
    </format>
    <format dxfId="520">
      <pivotArea dataOnly="0" labelOnly="1" outline="0" fieldPosition="0">
        <references count="2">
          <reference field="0" count="1" selected="0">
            <x v="192"/>
          </reference>
          <reference field="1" count="1">
            <x v="121"/>
          </reference>
        </references>
      </pivotArea>
    </format>
    <format dxfId="519">
      <pivotArea dataOnly="0" labelOnly="1" outline="0" fieldPosition="0">
        <references count="2">
          <reference field="0" count="1" selected="0">
            <x v="193"/>
          </reference>
          <reference field="1" count="1">
            <x v="136"/>
          </reference>
        </references>
      </pivotArea>
    </format>
    <format dxfId="518">
      <pivotArea dataOnly="0" labelOnly="1" outline="0" fieldPosition="0">
        <references count="2">
          <reference field="0" count="1" selected="0">
            <x v="194"/>
          </reference>
          <reference field="1" count="1">
            <x v="137"/>
          </reference>
        </references>
      </pivotArea>
    </format>
    <format dxfId="517">
      <pivotArea dataOnly="0" labelOnly="1" outline="0" fieldPosition="0">
        <references count="2">
          <reference field="0" count="1" selected="0">
            <x v="195"/>
          </reference>
          <reference field="1" count="1">
            <x v="81"/>
          </reference>
        </references>
      </pivotArea>
    </format>
    <format dxfId="516">
      <pivotArea dataOnly="0" labelOnly="1" outline="0" fieldPosition="0">
        <references count="2">
          <reference field="0" count="1" selected="0">
            <x v="196"/>
          </reference>
          <reference field="1" count="1">
            <x v="218"/>
          </reference>
        </references>
      </pivotArea>
    </format>
    <format dxfId="515">
      <pivotArea dataOnly="0" labelOnly="1" outline="0" fieldPosition="0">
        <references count="2">
          <reference field="0" count="1" selected="0">
            <x v="197"/>
          </reference>
          <reference field="1" count="1">
            <x v="220"/>
          </reference>
        </references>
      </pivotArea>
    </format>
    <format dxfId="514">
      <pivotArea dataOnly="0" labelOnly="1" outline="0" fieldPosition="0">
        <references count="2">
          <reference field="0" count="1" selected="0">
            <x v="198"/>
          </reference>
          <reference field="1" count="1">
            <x v="208"/>
          </reference>
        </references>
      </pivotArea>
    </format>
    <format dxfId="513">
      <pivotArea dataOnly="0" labelOnly="1" outline="0" fieldPosition="0">
        <references count="2">
          <reference field="0" count="1" selected="0">
            <x v="199"/>
          </reference>
          <reference field="1" count="1">
            <x v="116"/>
          </reference>
        </references>
      </pivotArea>
    </format>
    <format dxfId="512">
      <pivotArea dataOnly="0" labelOnly="1" outline="0" fieldPosition="0">
        <references count="2">
          <reference field="0" count="1" selected="0">
            <x v="200"/>
          </reference>
          <reference field="1" count="1">
            <x v="204"/>
          </reference>
        </references>
      </pivotArea>
    </format>
    <format dxfId="511">
      <pivotArea dataOnly="0" labelOnly="1" outline="0" fieldPosition="0">
        <references count="2">
          <reference field="0" count="1" selected="0">
            <x v="201"/>
          </reference>
          <reference field="1" count="1">
            <x v="231"/>
          </reference>
        </references>
      </pivotArea>
    </format>
    <format dxfId="510">
      <pivotArea dataOnly="0" labelOnly="1" outline="0" fieldPosition="0">
        <references count="2">
          <reference field="0" count="1" selected="0">
            <x v="202"/>
          </reference>
          <reference field="1" count="1">
            <x v="53"/>
          </reference>
        </references>
      </pivotArea>
    </format>
    <format dxfId="509">
      <pivotArea dataOnly="0" labelOnly="1" outline="0" fieldPosition="0">
        <references count="2">
          <reference field="0" count="1" selected="0">
            <x v="203"/>
          </reference>
          <reference field="1" count="1">
            <x v="207"/>
          </reference>
        </references>
      </pivotArea>
    </format>
    <format dxfId="508">
      <pivotArea dataOnly="0" labelOnly="1" outline="0" fieldPosition="0">
        <references count="2">
          <reference field="0" count="1" selected="0">
            <x v="204"/>
          </reference>
          <reference field="1" count="2">
            <x v="175"/>
            <x v="176"/>
          </reference>
        </references>
      </pivotArea>
    </format>
    <format dxfId="507">
      <pivotArea dataOnly="0" labelOnly="1" outline="0" fieldPosition="0">
        <references count="2">
          <reference field="0" count="1" selected="0">
            <x v="205"/>
          </reference>
          <reference field="1" count="1">
            <x v="83"/>
          </reference>
        </references>
      </pivotArea>
    </format>
    <format dxfId="506">
      <pivotArea dataOnly="0" labelOnly="1" outline="0" fieldPosition="0">
        <references count="2">
          <reference field="0" count="1" selected="0">
            <x v="206"/>
          </reference>
          <reference field="1" count="1">
            <x v="123"/>
          </reference>
        </references>
      </pivotArea>
    </format>
    <format dxfId="505">
      <pivotArea dataOnly="0" labelOnly="1" outline="0" fieldPosition="0">
        <references count="2">
          <reference field="0" count="1" selected="0">
            <x v="207"/>
          </reference>
          <reference field="1" count="1">
            <x v="21"/>
          </reference>
        </references>
      </pivotArea>
    </format>
    <format dxfId="504">
      <pivotArea dataOnly="0" labelOnly="1" outline="0" fieldPosition="0">
        <references count="2">
          <reference field="0" count="1" selected="0">
            <x v="208"/>
          </reference>
          <reference field="1" count="1">
            <x v="124"/>
          </reference>
        </references>
      </pivotArea>
    </format>
    <format dxfId="503">
      <pivotArea dataOnly="0" labelOnly="1" outline="0" fieldPosition="0">
        <references count="2">
          <reference field="0" count="1" selected="0">
            <x v="209"/>
          </reference>
          <reference field="1" count="1">
            <x v="197"/>
          </reference>
        </references>
      </pivotArea>
    </format>
    <format dxfId="502">
      <pivotArea dataOnly="0" labelOnly="1" outline="0" fieldPosition="0">
        <references count="2">
          <reference field="0" count="1" selected="0">
            <x v="210"/>
          </reference>
          <reference field="1" count="1">
            <x v="2"/>
          </reference>
        </references>
      </pivotArea>
    </format>
    <format dxfId="501">
      <pivotArea dataOnly="0" labelOnly="1" outline="0" fieldPosition="0">
        <references count="2">
          <reference field="0" count="1" selected="0">
            <x v="211"/>
          </reference>
          <reference field="1" count="1">
            <x v="33"/>
          </reference>
        </references>
      </pivotArea>
    </format>
    <format dxfId="500">
      <pivotArea dataOnly="0" labelOnly="1" outline="0" fieldPosition="0">
        <references count="2">
          <reference field="0" count="1" selected="0">
            <x v="212"/>
          </reference>
          <reference field="1" count="1">
            <x v="232"/>
          </reference>
        </references>
      </pivotArea>
    </format>
    <format dxfId="499">
      <pivotArea dataOnly="0" labelOnly="1" outline="0" fieldPosition="0">
        <references count="2">
          <reference field="0" count="1" selected="0">
            <x v="213"/>
          </reference>
          <reference field="1" count="1">
            <x v="49"/>
          </reference>
        </references>
      </pivotArea>
    </format>
    <format dxfId="498">
      <pivotArea dataOnly="0" labelOnly="1" outline="0" fieldPosition="0">
        <references count="2">
          <reference field="0" count="1" selected="0">
            <x v="214"/>
          </reference>
          <reference field="1" count="1">
            <x v="50"/>
          </reference>
        </references>
      </pivotArea>
    </format>
    <format dxfId="497">
      <pivotArea dataOnly="0" labelOnly="1" outline="0" fieldPosition="0">
        <references count="2">
          <reference field="0" count="1" selected="0">
            <x v="215"/>
          </reference>
          <reference field="1" count="1">
            <x v="205"/>
          </reference>
        </references>
      </pivotArea>
    </format>
    <format dxfId="496">
      <pivotArea dataOnly="0" labelOnly="1" outline="0" fieldPosition="0">
        <references count="2">
          <reference field="0" count="1" selected="0">
            <x v="216"/>
          </reference>
          <reference field="1" count="1">
            <x v="196"/>
          </reference>
        </references>
      </pivotArea>
    </format>
    <format dxfId="495">
      <pivotArea dataOnly="0" labelOnly="1" outline="0" fieldPosition="0">
        <references count="2">
          <reference field="0" count="1" selected="0">
            <x v="217"/>
          </reference>
          <reference field="1" count="1">
            <x v="99"/>
          </reference>
        </references>
      </pivotArea>
    </format>
    <format dxfId="494">
      <pivotArea dataOnly="0" labelOnly="1" outline="0" fieldPosition="0">
        <references count="2">
          <reference field="0" count="1" selected="0">
            <x v="218"/>
          </reference>
          <reference field="1" count="1">
            <x v="100"/>
          </reference>
        </references>
      </pivotArea>
    </format>
    <format dxfId="493">
      <pivotArea dataOnly="0" labelOnly="1" outline="0" fieldPosition="0">
        <references count="2">
          <reference field="0" count="1" selected="0">
            <x v="219"/>
          </reference>
          <reference field="1" count="1">
            <x v="184"/>
          </reference>
        </references>
      </pivotArea>
    </format>
    <format dxfId="492">
      <pivotArea dataOnly="0" labelOnly="1" outline="0" fieldPosition="0">
        <references count="2">
          <reference field="0" count="1" selected="0">
            <x v="220"/>
          </reference>
          <reference field="1" count="1">
            <x v="187"/>
          </reference>
        </references>
      </pivotArea>
    </format>
    <format dxfId="491">
      <pivotArea dataOnly="0" labelOnly="1" outline="0" fieldPosition="0">
        <references count="2">
          <reference field="0" count="1" selected="0">
            <x v="221"/>
          </reference>
          <reference field="1" count="1">
            <x v="114"/>
          </reference>
        </references>
      </pivotArea>
    </format>
    <format dxfId="490">
      <pivotArea dataOnly="0" labelOnly="1" outline="0" fieldPosition="0">
        <references count="2">
          <reference field="0" count="1" selected="0">
            <x v="222"/>
          </reference>
          <reference field="1" count="1">
            <x v="185"/>
          </reference>
        </references>
      </pivotArea>
    </format>
    <format dxfId="489">
      <pivotArea dataOnly="0" labelOnly="1" outline="0" fieldPosition="0">
        <references count="2">
          <reference field="0" count="1" selected="0">
            <x v="223"/>
          </reference>
          <reference field="1" count="1">
            <x v="115"/>
          </reference>
        </references>
      </pivotArea>
    </format>
    <format dxfId="488">
      <pivotArea dataOnly="0" labelOnly="1" outline="0" fieldPosition="0">
        <references count="2">
          <reference field="0" count="1" selected="0">
            <x v="224"/>
          </reference>
          <reference field="1" count="1">
            <x v="182"/>
          </reference>
        </references>
      </pivotArea>
    </format>
    <format dxfId="487">
      <pivotArea dataOnly="0" labelOnly="1" outline="0" fieldPosition="0">
        <references count="2">
          <reference field="0" count="1" selected="0">
            <x v="225"/>
          </reference>
          <reference field="1" count="1">
            <x v="75"/>
          </reference>
        </references>
      </pivotArea>
    </format>
    <format dxfId="486">
      <pivotArea dataOnly="0" labelOnly="1" outline="0" fieldPosition="0">
        <references count="2">
          <reference field="0" count="1" selected="0">
            <x v="226"/>
          </reference>
          <reference field="1" count="1">
            <x v="74"/>
          </reference>
        </references>
      </pivotArea>
    </format>
    <format dxfId="485">
      <pivotArea dataOnly="0" labelOnly="1" outline="0" fieldPosition="0">
        <references count="2">
          <reference field="0" count="1" selected="0">
            <x v="227"/>
          </reference>
          <reference field="1" count="1">
            <x v="191"/>
          </reference>
        </references>
      </pivotArea>
    </format>
    <format dxfId="484">
      <pivotArea dataOnly="0" labelOnly="1" outline="0" fieldPosition="0">
        <references count="2">
          <reference field="0" count="1" selected="0">
            <x v="228"/>
          </reference>
          <reference field="1" count="1">
            <x v="76"/>
          </reference>
        </references>
      </pivotArea>
    </format>
    <format dxfId="483">
      <pivotArea dataOnly="0" labelOnly="1" outline="0" fieldPosition="0">
        <references count="2">
          <reference field="0" count="1" selected="0">
            <x v="229"/>
          </reference>
          <reference field="1" count="1">
            <x v="112"/>
          </reference>
        </references>
      </pivotArea>
    </format>
    <format dxfId="482">
      <pivotArea dataOnly="0" labelOnly="1" outline="0" fieldPosition="0">
        <references count="2">
          <reference field="0" count="1" selected="0">
            <x v="230"/>
          </reference>
          <reference field="1" count="1">
            <x v="66"/>
          </reference>
        </references>
      </pivotArea>
    </format>
    <format dxfId="481">
      <pivotArea dataOnly="0" labelOnly="1" outline="0" fieldPosition="0">
        <references count="2">
          <reference field="0" count="1" selected="0">
            <x v="231"/>
          </reference>
          <reference field="1" count="1">
            <x v="110"/>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6:B12" firstHeaderRow="1" firstDataRow="1" firstDataCol="2" rowPageCount="2" colPageCount="1"/>
  <pivotFields count="4">
    <pivotField axis="axisRow" compact="0" outline="0" showAll="0" defaultSubtotal="0">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s>
    </pivotField>
    <pivotField axis="axisRow" compact="0" outline="0" showAll="0" defaultSubtotal="0">
      <items count="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s>
    </pivotField>
    <pivotField axis="axisPage" compact="0" outline="0" multipleItemSelectionAllowed="1" showAll="0" defaultSubtotal="0">
      <items count="16">
        <item x="0"/>
        <item h="1" x="1"/>
        <item h="1" x="14"/>
        <item h="1" x="2"/>
        <item h="1" x="12"/>
        <item h="1" x="8"/>
        <item h="1" x="3"/>
        <item h="1" x="15"/>
        <item h="1" x="10"/>
        <item h="1" x="13"/>
        <item h="1" x="5"/>
        <item h="1" x="4"/>
        <item h="1" x="6"/>
        <item h="1" x="7"/>
        <item h="1" x="9"/>
        <item h="1" x="11"/>
      </items>
    </pivotField>
    <pivotField axis="axisPage" compact="0" outline="0" multipleItemSelectionAllowed="1" showAll="0" defaultSubtotal="0">
      <items count="22">
        <item h="1" x="18"/>
        <item h="1" x="6"/>
        <item h="1" x="11"/>
        <item h="1" x="19"/>
        <item x="0"/>
        <item h="1" x="1"/>
        <item h="1" x="2"/>
        <item h="1" x="3"/>
        <item h="1" x="4"/>
        <item h="1" x="5"/>
        <item h="1" x="7"/>
        <item h="1" x="8"/>
        <item h="1" x="9"/>
        <item h="1" x="10"/>
        <item h="1" x="12"/>
        <item h="1" x="13"/>
        <item h="1" x="14"/>
        <item h="1" x="15"/>
        <item h="1" x="16"/>
        <item h="1" x="17"/>
        <item h="1" x="20"/>
        <item h="1" x="21"/>
      </items>
    </pivotField>
  </pivotFields>
  <rowFields count="2">
    <field x="0"/>
    <field x="1"/>
  </rowFields>
  <rowItems count="6">
    <i>
      <x/>
      <x/>
    </i>
    <i>
      <x v="1"/>
      <x v="1"/>
    </i>
    <i>
      <x v="71"/>
      <x v="70"/>
    </i>
    <i>
      <x v="72"/>
      <x v="71"/>
    </i>
    <i>
      <x v="73"/>
      <x v="72"/>
    </i>
    <i>
      <x v="86"/>
      <x v="85"/>
    </i>
  </rowItems>
  <colItems count="1">
    <i/>
  </colItems>
  <pageFields count="2">
    <pageField fld="2" hier="-1"/>
    <pageField fld="3" hier="-1"/>
  </pageFields>
  <formats count="95">
    <format dxfId="480">
      <pivotArea type="all" dataOnly="0" outline="0" fieldPosition="0"/>
    </format>
    <format dxfId="479">
      <pivotArea field="0" type="button" dataOnly="0" labelOnly="1" outline="0" axis="axisRow" fieldPosition="0"/>
    </format>
    <format dxfId="478">
      <pivotArea field="1" type="button" dataOnly="0" labelOnly="1" outline="0" axis="axisRow" fieldPosition="1"/>
    </format>
    <format dxfId="477">
      <pivotArea type="all" dataOnly="0" outline="0" fieldPosition="0"/>
    </format>
    <format dxfId="476">
      <pivotArea field="0" type="button" dataOnly="0" labelOnly="1" outline="0" axis="axisRow" fieldPosition="0"/>
    </format>
    <format dxfId="475">
      <pivotArea field="1" type="button" dataOnly="0" labelOnly="1" outline="0" axis="axisRow" fieldPosition="1"/>
    </format>
    <format dxfId="47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73">
      <pivotArea dataOnly="0" labelOnly="1" outline="0" fieldPosition="0">
        <references count="1">
          <reference field="0" count="37">
            <x v="50"/>
            <x v="51"/>
            <x v="52"/>
            <x v="53"/>
            <x v="54"/>
            <x v="55"/>
            <x v="56"/>
            <x v="57"/>
            <x v="58"/>
            <x v="59"/>
            <x v="60"/>
            <x v="61"/>
            <x v="62"/>
            <x v="63"/>
            <x v="64"/>
            <x v="65"/>
            <x v="66"/>
            <x v="67"/>
            <x v="68"/>
            <x v="69"/>
            <x v="70"/>
            <x v="71"/>
            <x v="72"/>
            <x v="73"/>
            <x v="74"/>
            <x v="75"/>
            <x v="76"/>
            <x v="77"/>
            <x v="78"/>
            <x v="79"/>
            <x v="80"/>
            <x v="81"/>
            <x v="82"/>
            <x v="83"/>
            <x v="84"/>
            <x v="85"/>
            <x v="86"/>
          </reference>
        </references>
      </pivotArea>
    </format>
    <format dxfId="472">
      <pivotArea dataOnly="0" labelOnly="1" outline="0" fieldPosition="0">
        <references count="2">
          <reference field="0" count="1" selected="0">
            <x v="0"/>
          </reference>
          <reference field="1" count="1">
            <x v="0"/>
          </reference>
        </references>
      </pivotArea>
    </format>
    <format dxfId="471">
      <pivotArea dataOnly="0" labelOnly="1" outline="0" fieldPosition="0">
        <references count="2">
          <reference field="0" count="1" selected="0">
            <x v="1"/>
          </reference>
          <reference field="1" count="1">
            <x v="1"/>
          </reference>
        </references>
      </pivotArea>
    </format>
    <format dxfId="470">
      <pivotArea dataOnly="0" labelOnly="1" outline="0" fieldPosition="0">
        <references count="2">
          <reference field="0" count="1" selected="0">
            <x v="2"/>
          </reference>
          <reference field="1" count="1">
            <x v="2"/>
          </reference>
        </references>
      </pivotArea>
    </format>
    <format dxfId="469">
      <pivotArea dataOnly="0" labelOnly="1" outline="0" fieldPosition="0">
        <references count="2">
          <reference field="0" count="1" selected="0">
            <x v="3"/>
          </reference>
          <reference field="1" count="1">
            <x v="3"/>
          </reference>
        </references>
      </pivotArea>
    </format>
    <format dxfId="468">
      <pivotArea dataOnly="0" labelOnly="1" outline="0" fieldPosition="0">
        <references count="2">
          <reference field="0" count="1" selected="0">
            <x v="4"/>
          </reference>
          <reference field="1" count="1">
            <x v="4"/>
          </reference>
        </references>
      </pivotArea>
    </format>
    <format dxfId="467">
      <pivotArea dataOnly="0" labelOnly="1" outline="0" fieldPosition="0">
        <references count="2">
          <reference field="0" count="1" selected="0">
            <x v="5"/>
          </reference>
          <reference field="1" count="1">
            <x v="5"/>
          </reference>
        </references>
      </pivotArea>
    </format>
    <format dxfId="466">
      <pivotArea dataOnly="0" labelOnly="1" outline="0" fieldPosition="0">
        <references count="2">
          <reference field="0" count="1" selected="0">
            <x v="6"/>
          </reference>
          <reference field="1" count="1">
            <x v="6"/>
          </reference>
        </references>
      </pivotArea>
    </format>
    <format dxfId="465">
      <pivotArea dataOnly="0" labelOnly="1" outline="0" fieldPosition="0">
        <references count="2">
          <reference field="0" count="1" selected="0">
            <x v="7"/>
          </reference>
          <reference field="1" count="1">
            <x v="7"/>
          </reference>
        </references>
      </pivotArea>
    </format>
    <format dxfId="464">
      <pivotArea dataOnly="0" labelOnly="1" outline="0" fieldPosition="0">
        <references count="2">
          <reference field="0" count="1" selected="0">
            <x v="8"/>
          </reference>
          <reference field="1" count="1">
            <x v="8"/>
          </reference>
        </references>
      </pivotArea>
    </format>
    <format dxfId="463">
      <pivotArea dataOnly="0" labelOnly="1" outline="0" fieldPosition="0">
        <references count="2">
          <reference field="0" count="1" selected="0">
            <x v="9"/>
          </reference>
          <reference field="1" count="1">
            <x v="9"/>
          </reference>
        </references>
      </pivotArea>
    </format>
    <format dxfId="462">
      <pivotArea dataOnly="0" labelOnly="1" outline="0" fieldPosition="0">
        <references count="2">
          <reference field="0" count="1" selected="0">
            <x v="10"/>
          </reference>
          <reference field="1" count="1">
            <x v="10"/>
          </reference>
        </references>
      </pivotArea>
    </format>
    <format dxfId="461">
      <pivotArea dataOnly="0" labelOnly="1" outline="0" fieldPosition="0">
        <references count="2">
          <reference field="0" count="1" selected="0">
            <x v="11"/>
          </reference>
          <reference field="1" count="1">
            <x v="11"/>
          </reference>
        </references>
      </pivotArea>
    </format>
    <format dxfId="460">
      <pivotArea dataOnly="0" labelOnly="1" outline="0" fieldPosition="0">
        <references count="2">
          <reference field="0" count="1" selected="0">
            <x v="12"/>
          </reference>
          <reference field="1" count="1">
            <x v="12"/>
          </reference>
        </references>
      </pivotArea>
    </format>
    <format dxfId="459">
      <pivotArea dataOnly="0" labelOnly="1" outline="0" fieldPosition="0">
        <references count="2">
          <reference field="0" count="1" selected="0">
            <x v="13"/>
          </reference>
          <reference field="1" count="1">
            <x v="13"/>
          </reference>
        </references>
      </pivotArea>
    </format>
    <format dxfId="458">
      <pivotArea dataOnly="0" labelOnly="1" outline="0" fieldPosition="0">
        <references count="2">
          <reference field="0" count="1" selected="0">
            <x v="14"/>
          </reference>
          <reference field="1" count="1">
            <x v="14"/>
          </reference>
        </references>
      </pivotArea>
    </format>
    <format dxfId="457">
      <pivotArea dataOnly="0" labelOnly="1" outline="0" fieldPosition="0">
        <references count="2">
          <reference field="0" count="1" selected="0">
            <x v="15"/>
          </reference>
          <reference field="1" count="1">
            <x v="15"/>
          </reference>
        </references>
      </pivotArea>
    </format>
    <format dxfId="456">
      <pivotArea dataOnly="0" labelOnly="1" outline="0" fieldPosition="0">
        <references count="2">
          <reference field="0" count="1" selected="0">
            <x v="16"/>
          </reference>
          <reference field="1" count="1">
            <x v="16"/>
          </reference>
        </references>
      </pivotArea>
    </format>
    <format dxfId="455">
      <pivotArea dataOnly="0" labelOnly="1" outline="0" fieldPosition="0">
        <references count="2">
          <reference field="0" count="1" selected="0">
            <x v="17"/>
          </reference>
          <reference field="1" count="1">
            <x v="17"/>
          </reference>
        </references>
      </pivotArea>
    </format>
    <format dxfId="454">
      <pivotArea dataOnly="0" labelOnly="1" outline="0" fieldPosition="0">
        <references count="2">
          <reference field="0" count="1" selected="0">
            <x v="18"/>
          </reference>
          <reference field="1" count="1">
            <x v="18"/>
          </reference>
        </references>
      </pivotArea>
    </format>
    <format dxfId="453">
      <pivotArea dataOnly="0" labelOnly="1" outline="0" fieldPosition="0">
        <references count="2">
          <reference field="0" count="1" selected="0">
            <x v="19"/>
          </reference>
          <reference field="1" count="1">
            <x v="19"/>
          </reference>
        </references>
      </pivotArea>
    </format>
    <format dxfId="452">
      <pivotArea dataOnly="0" labelOnly="1" outline="0" fieldPosition="0">
        <references count="2">
          <reference field="0" count="1" selected="0">
            <x v="20"/>
          </reference>
          <reference field="1" count="1">
            <x v="20"/>
          </reference>
        </references>
      </pivotArea>
    </format>
    <format dxfId="451">
      <pivotArea dataOnly="0" labelOnly="1" outline="0" fieldPosition="0">
        <references count="2">
          <reference field="0" count="1" selected="0">
            <x v="21"/>
          </reference>
          <reference field="1" count="1">
            <x v="21"/>
          </reference>
        </references>
      </pivotArea>
    </format>
    <format dxfId="450">
      <pivotArea dataOnly="0" labelOnly="1" outline="0" fieldPosition="0">
        <references count="2">
          <reference field="0" count="1" selected="0">
            <x v="22"/>
          </reference>
          <reference field="1" count="1">
            <x v="22"/>
          </reference>
        </references>
      </pivotArea>
    </format>
    <format dxfId="449">
      <pivotArea dataOnly="0" labelOnly="1" outline="0" fieldPosition="0">
        <references count="2">
          <reference field="0" count="1" selected="0">
            <x v="23"/>
          </reference>
          <reference field="1" count="1">
            <x v="23"/>
          </reference>
        </references>
      </pivotArea>
    </format>
    <format dxfId="448">
      <pivotArea dataOnly="0" labelOnly="1" outline="0" fieldPosition="0">
        <references count="2">
          <reference field="0" count="1" selected="0">
            <x v="24"/>
          </reference>
          <reference field="1" count="1">
            <x v="24"/>
          </reference>
        </references>
      </pivotArea>
    </format>
    <format dxfId="447">
      <pivotArea dataOnly="0" labelOnly="1" outline="0" fieldPosition="0">
        <references count="2">
          <reference field="0" count="1" selected="0">
            <x v="25"/>
          </reference>
          <reference field="1" count="1">
            <x v="25"/>
          </reference>
        </references>
      </pivotArea>
    </format>
    <format dxfId="446">
      <pivotArea dataOnly="0" labelOnly="1" outline="0" fieldPosition="0">
        <references count="2">
          <reference field="0" count="1" selected="0">
            <x v="26"/>
          </reference>
          <reference field="1" count="1">
            <x v="26"/>
          </reference>
        </references>
      </pivotArea>
    </format>
    <format dxfId="445">
      <pivotArea dataOnly="0" labelOnly="1" outline="0" fieldPosition="0">
        <references count="2">
          <reference field="0" count="1" selected="0">
            <x v="27"/>
          </reference>
          <reference field="1" count="1">
            <x v="27"/>
          </reference>
        </references>
      </pivotArea>
    </format>
    <format dxfId="444">
      <pivotArea dataOnly="0" labelOnly="1" outline="0" fieldPosition="0">
        <references count="2">
          <reference field="0" count="1" selected="0">
            <x v="28"/>
          </reference>
          <reference field="1" count="1">
            <x v="28"/>
          </reference>
        </references>
      </pivotArea>
    </format>
    <format dxfId="443">
      <pivotArea dataOnly="0" labelOnly="1" outline="0" fieldPosition="0">
        <references count="2">
          <reference field="0" count="1" selected="0">
            <x v="29"/>
          </reference>
          <reference field="1" count="1">
            <x v="29"/>
          </reference>
        </references>
      </pivotArea>
    </format>
    <format dxfId="442">
      <pivotArea dataOnly="0" labelOnly="1" outline="0" fieldPosition="0">
        <references count="2">
          <reference field="0" count="1" selected="0">
            <x v="30"/>
          </reference>
          <reference field="1" count="1">
            <x v="30"/>
          </reference>
        </references>
      </pivotArea>
    </format>
    <format dxfId="441">
      <pivotArea dataOnly="0" labelOnly="1" outline="0" fieldPosition="0">
        <references count="2">
          <reference field="0" count="1" selected="0">
            <x v="31"/>
          </reference>
          <reference field="1" count="1">
            <x v="31"/>
          </reference>
        </references>
      </pivotArea>
    </format>
    <format dxfId="440">
      <pivotArea dataOnly="0" labelOnly="1" outline="0" fieldPosition="0">
        <references count="2">
          <reference field="0" count="1" selected="0">
            <x v="32"/>
          </reference>
          <reference field="1" count="1">
            <x v="32"/>
          </reference>
        </references>
      </pivotArea>
    </format>
    <format dxfId="439">
      <pivotArea dataOnly="0" labelOnly="1" outline="0" fieldPosition="0">
        <references count="2">
          <reference field="0" count="1" selected="0">
            <x v="33"/>
          </reference>
          <reference field="1" count="1">
            <x v="33"/>
          </reference>
        </references>
      </pivotArea>
    </format>
    <format dxfId="438">
      <pivotArea dataOnly="0" labelOnly="1" outline="0" fieldPosition="0">
        <references count="2">
          <reference field="0" count="1" selected="0">
            <x v="34"/>
          </reference>
          <reference field="1" count="1">
            <x v="34"/>
          </reference>
        </references>
      </pivotArea>
    </format>
    <format dxfId="437">
      <pivotArea dataOnly="0" labelOnly="1" outline="0" fieldPosition="0">
        <references count="2">
          <reference field="0" count="1" selected="0">
            <x v="35"/>
          </reference>
          <reference field="1" count="1">
            <x v="35"/>
          </reference>
        </references>
      </pivotArea>
    </format>
    <format dxfId="436">
      <pivotArea dataOnly="0" labelOnly="1" outline="0" fieldPosition="0">
        <references count="2">
          <reference field="0" count="1" selected="0">
            <x v="36"/>
          </reference>
          <reference field="1" count="1">
            <x v="36"/>
          </reference>
        </references>
      </pivotArea>
    </format>
    <format dxfId="435">
      <pivotArea dataOnly="0" labelOnly="1" outline="0" fieldPosition="0">
        <references count="2">
          <reference field="0" count="1" selected="0">
            <x v="37"/>
          </reference>
          <reference field="1" count="1">
            <x v="37"/>
          </reference>
        </references>
      </pivotArea>
    </format>
    <format dxfId="434">
      <pivotArea dataOnly="0" labelOnly="1" outline="0" fieldPosition="0">
        <references count="2">
          <reference field="0" count="1" selected="0">
            <x v="38"/>
          </reference>
          <reference field="1" count="1">
            <x v="38"/>
          </reference>
        </references>
      </pivotArea>
    </format>
    <format dxfId="433">
      <pivotArea dataOnly="0" labelOnly="1" outline="0" fieldPosition="0">
        <references count="2">
          <reference field="0" count="1" selected="0">
            <x v="39"/>
          </reference>
          <reference field="1" count="1">
            <x v="39"/>
          </reference>
        </references>
      </pivotArea>
    </format>
    <format dxfId="432">
      <pivotArea dataOnly="0" labelOnly="1" outline="0" fieldPosition="0">
        <references count="2">
          <reference field="0" count="1" selected="0">
            <x v="40"/>
          </reference>
          <reference field="1" count="1">
            <x v="40"/>
          </reference>
        </references>
      </pivotArea>
    </format>
    <format dxfId="431">
      <pivotArea dataOnly="0" labelOnly="1" outline="0" fieldPosition="0">
        <references count="2">
          <reference field="0" count="1" selected="0">
            <x v="41"/>
          </reference>
          <reference field="1" count="1">
            <x v="41"/>
          </reference>
        </references>
      </pivotArea>
    </format>
    <format dxfId="430">
      <pivotArea dataOnly="0" labelOnly="1" outline="0" fieldPosition="0">
        <references count="2">
          <reference field="0" count="1" selected="0">
            <x v="42"/>
          </reference>
          <reference field="1" count="1">
            <x v="42"/>
          </reference>
        </references>
      </pivotArea>
    </format>
    <format dxfId="429">
      <pivotArea dataOnly="0" labelOnly="1" outline="0" fieldPosition="0">
        <references count="2">
          <reference field="0" count="1" selected="0">
            <x v="43"/>
          </reference>
          <reference field="1" count="1">
            <x v="43"/>
          </reference>
        </references>
      </pivotArea>
    </format>
    <format dxfId="428">
      <pivotArea dataOnly="0" labelOnly="1" outline="0" fieldPosition="0">
        <references count="2">
          <reference field="0" count="1" selected="0">
            <x v="44"/>
          </reference>
          <reference field="1" count="1">
            <x v="44"/>
          </reference>
        </references>
      </pivotArea>
    </format>
    <format dxfId="427">
      <pivotArea dataOnly="0" labelOnly="1" outline="0" fieldPosition="0">
        <references count="2">
          <reference field="0" count="1" selected="0">
            <x v="45"/>
          </reference>
          <reference field="1" count="1">
            <x v="45"/>
          </reference>
        </references>
      </pivotArea>
    </format>
    <format dxfId="426">
      <pivotArea dataOnly="0" labelOnly="1" outline="0" fieldPosition="0">
        <references count="2">
          <reference field="0" count="1" selected="0">
            <x v="46"/>
          </reference>
          <reference field="1" count="1">
            <x v="46"/>
          </reference>
        </references>
      </pivotArea>
    </format>
    <format dxfId="425">
      <pivotArea dataOnly="0" labelOnly="1" outline="0" fieldPosition="0">
        <references count="2">
          <reference field="0" count="1" selected="0">
            <x v="47"/>
          </reference>
          <reference field="1" count="1">
            <x v="47"/>
          </reference>
        </references>
      </pivotArea>
    </format>
    <format dxfId="424">
      <pivotArea dataOnly="0" labelOnly="1" outline="0" fieldPosition="0">
        <references count="2">
          <reference field="0" count="1" selected="0">
            <x v="48"/>
          </reference>
          <reference field="1" count="1">
            <x v="48"/>
          </reference>
        </references>
      </pivotArea>
    </format>
    <format dxfId="423">
      <pivotArea dataOnly="0" labelOnly="1" outline="0" fieldPosition="0">
        <references count="2">
          <reference field="0" count="1" selected="0">
            <x v="49"/>
          </reference>
          <reference field="1" count="1">
            <x v="49"/>
          </reference>
        </references>
      </pivotArea>
    </format>
    <format dxfId="422">
      <pivotArea dataOnly="0" labelOnly="1" outline="0" fieldPosition="0">
        <references count="2">
          <reference field="0" count="1" selected="0">
            <x v="50"/>
          </reference>
          <reference field="1" count="1">
            <x v="50"/>
          </reference>
        </references>
      </pivotArea>
    </format>
    <format dxfId="421">
      <pivotArea dataOnly="0" labelOnly="1" outline="0" fieldPosition="0">
        <references count="2">
          <reference field="0" count="1" selected="0">
            <x v="51"/>
          </reference>
          <reference field="1" count="1">
            <x v="51"/>
          </reference>
        </references>
      </pivotArea>
    </format>
    <format dxfId="420">
      <pivotArea dataOnly="0" labelOnly="1" outline="0" fieldPosition="0">
        <references count="2">
          <reference field="0" count="1" selected="0">
            <x v="52"/>
          </reference>
          <reference field="1" count="1">
            <x v="52"/>
          </reference>
        </references>
      </pivotArea>
    </format>
    <format dxfId="419">
      <pivotArea dataOnly="0" labelOnly="1" outline="0" fieldPosition="0">
        <references count="2">
          <reference field="0" count="1" selected="0">
            <x v="53"/>
          </reference>
          <reference field="1" count="1">
            <x v="53"/>
          </reference>
        </references>
      </pivotArea>
    </format>
    <format dxfId="418">
      <pivotArea dataOnly="0" labelOnly="1" outline="0" fieldPosition="0">
        <references count="2">
          <reference field="0" count="1" selected="0">
            <x v="54"/>
          </reference>
          <reference field="1" count="1">
            <x v="54"/>
          </reference>
        </references>
      </pivotArea>
    </format>
    <format dxfId="417">
      <pivotArea dataOnly="0" labelOnly="1" outline="0" fieldPosition="0">
        <references count="2">
          <reference field="0" count="1" selected="0">
            <x v="55"/>
          </reference>
          <reference field="1" count="1">
            <x v="55"/>
          </reference>
        </references>
      </pivotArea>
    </format>
    <format dxfId="416">
      <pivotArea dataOnly="0" labelOnly="1" outline="0" fieldPosition="0">
        <references count="2">
          <reference field="0" count="1" selected="0">
            <x v="56"/>
          </reference>
          <reference field="1" count="1">
            <x v="56"/>
          </reference>
        </references>
      </pivotArea>
    </format>
    <format dxfId="415">
      <pivotArea dataOnly="0" labelOnly="1" outline="0" fieldPosition="0">
        <references count="2">
          <reference field="0" count="1" selected="0">
            <x v="57"/>
          </reference>
          <reference field="1" count="1">
            <x v="57"/>
          </reference>
        </references>
      </pivotArea>
    </format>
    <format dxfId="414">
      <pivotArea dataOnly="0" labelOnly="1" outline="0" fieldPosition="0">
        <references count="2">
          <reference field="0" count="1" selected="0">
            <x v="58"/>
          </reference>
          <reference field="1" count="1">
            <x v="58"/>
          </reference>
        </references>
      </pivotArea>
    </format>
    <format dxfId="413">
      <pivotArea dataOnly="0" labelOnly="1" outline="0" fieldPosition="0">
        <references count="2">
          <reference field="0" count="1" selected="0">
            <x v="59"/>
          </reference>
          <reference field="1" count="1">
            <x v="59"/>
          </reference>
        </references>
      </pivotArea>
    </format>
    <format dxfId="412">
      <pivotArea dataOnly="0" labelOnly="1" outline="0" fieldPosition="0">
        <references count="2">
          <reference field="0" count="1" selected="0">
            <x v="60"/>
          </reference>
          <reference field="1" count="1">
            <x v="60"/>
          </reference>
        </references>
      </pivotArea>
    </format>
    <format dxfId="411">
      <pivotArea dataOnly="0" labelOnly="1" outline="0" fieldPosition="0">
        <references count="2">
          <reference field="0" count="1" selected="0">
            <x v="61"/>
          </reference>
          <reference field="1" count="1">
            <x v="61"/>
          </reference>
        </references>
      </pivotArea>
    </format>
    <format dxfId="410">
      <pivotArea dataOnly="0" labelOnly="1" outline="0" fieldPosition="0">
        <references count="2">
          <reference field="0" count="1" selected="0">
            <x v="62"/>
          </reference>
          <reference field="1" count="1">
            <x v="62"/>
          </reference>
        </references>
      </pivotArea>
    </format>
    <format dxfId="409">
      <pivotArea dataOnly="0" labelOnly="1" outline="0" fieldPosition="0">
        <references count="2">
          <reference field="0" count="1" selected="0">
            <x v="63"/>
          </reference>
          <reference field="1" count="1">
            <x v="63"/>
          </reference>
        </references>
      </pivotArea>
    </format>
    <format dxfId="408">
      <pivotArea dataOnly="0" labelOnly="1" outline="0" fieldPosition="0">
        <references count="2">
          <reference field="0" count="1" selected="0">
            <x v="64"/>
          </reference>
          <reference field="1" count="1">
            <x v="64"/>
          </reference>
        </references>
      </pivotArea>
    </format>
    <format dxfId="407">
      <pivotArea dataOnly="0" labelOnly="1" outline="0" fieldPosition="0">
        <references count="2">
          <reference field="0" count="1" selected="0">
            <x v="65"/>
          </reference>
          <reference field="1" count="1">
            <x v="65"/>
          </reference>
        </references>
      </pivotArea>
    </format>
    <format dxfId="406">
      <pivotArea dataOnly="0" labelOnly="1" outline="0" fieldPosition="0">
        <references count="2">
          <reference field="0" count="1" selected="0">
            <x v="66"/>
          </reference>
          <reference field="1" count="1">
            <x v="66"/>
          </reference>
        </references>
      </pivotArea>
    </format>
    <format dxfId="405">
      <pivotArea dataOnly="0" labelOnly="1" outline="0" fieldPosition="0">
        <references count="2">
          <reference field="0" count="1" selected="0">
            <x v="67"/>
          </reference>
          <reference field="1" count="1">
            <x v="67"/>
          </reference>
        </references>
      </pivotArea>
    </format>
    <format dxfId="404">
      <pivotArea dataOnly="0" labelOnly="1" outline="0" fieldPosition="0">
        <references count="2">
          <reference field="0" count="1" selected="0">
            <x v="68"/>
          </reference>
          <reference field="1" count="1">
            <x v="68"/>
          </reference>
        </references>
      </pivotArea>
    </format>
    <format dxfId="403">
      <pivotArea dataOnly="0" labelOnly="1" outline="0" fieldPosition="0">
        <references count="2">
          <reference field="0" count="1" selected="0">
            <x v="69"/>
          </reference>
          <reference field="1" count="1">
            <x v="69"/>
          </reference>
        </references>
      </pivotArea>
    </format>
    <format dxfId="402">
      <pivotArea dataOnly="0" labelOnly="1" outline="0" fieldPosition="0">
        <references count="2">
          <reference field="0" count="1" selected="0">
            <x v="70"/>
          </reference>
          <reference field="1" count="1">
            <x v="17"/>
          </reference>
        </references>
      </pivotArea>
    </format>
    <format dxfId="401">
      <pivotArea dataOnly="0" labelOnly="1" outline="0" fieldPosition="0">
        <references count="2">
          <reference field="0" count="1" selected="0">
            <x v="71"/>
          </reference>
          <reference field="1" count="1">
            <x v="70"/>
          </reference>
        </references>
      </pivotArea>
    </format>
    <format dxfId="400">
      <pivotArea dataOnly="0" labelOnly="1" outline="0" fieldPosition="0">
        <references count="2">
          <reference field="0" count="1" selected="0">
            <x v="72"/>
          </reference>
          <reference field="1" count="1">
            <x v="71"/>
          </reference>
        </references>
      </pivotArea>
    </format>
    <format dxfId="399">
      <pivotArea dataOnly="0" labelOnly="1" outline="0" fieldPosition="0">
        <references count="2">
          <reference field="0" count="1" selected="0">
            <x v="73"/>
          </reference>
          <reference field="1" count="1">
            <x v="72"/>
          </reference>
        </references>
      </pivotArea>
    </format>
    <format dxfId="398">
      <pivotArea dataOnly="0" labelOnly="1" outline="0" fieldPosition="0">
        <references count="2">
          <reference field="0" count="1" selected="0">
            <x v="74"/>
          </reference>
          <reference field="1" count="1">
            <x v="73"/>
          </reference>
        </references>
      </pivotArea>
    </format>
    <format dxfId="397">
      <pivotArea dataOnly="0" labelOnly="1" outline="0" fieldPosition="0">
        <references count="2">
          <reference field="0" count="1" selected="0">
            <x v="75"/>
          </reference>
          <reference field="1" count="1">
            <x v="74"/>
          </reference>
        </references>
      </pivotArea>
    </format>
    <format dxfId="396">
      <pivotArea dataOnly="0" labelOnly="1" outline="0" fieldPosition="0">
        <references count="2">
          <reference field="0" count="1" selected="0">
            <x v="76"/>
          </reference>
          <reference field="1" count="1">
            <x v="75"/>
          </reference>
        </references>
      </pivotArea>
    </format>
    <format dxfId="395">
      <pivotArea dataOnly="0" labelOnly="1" outline="0" fieldPosition="0">
        <references count="2">
          <reference field="0" count="1" selected="0">
            <x v="77"/>
          </reference>
          <reference field="1" count="1">
            <x v="76"/>
          </reference>
        </references>
      </pivotArea>
    </format>
    <format dxfId="394">
      <pivotArea dataOnly="0" labelOnly="1" outline="0" fieldPosition="0">
        <references count="2">
          <reference field="0" count="1" selected="0">
            <x v="78"/>
          </reference>
          <reference field="1" count="1">
            <x v="77"/>
          </reference>
        </references>
      </pivotArea>
    </format>
    <format dxfId="393">
      <pivotArea dataOnly="0" labelOnly="1" outline="0" fieldPosition="0">
        <references count="2">
          <reference field="0" count="1" selected="0">
            <x v="79"/>
          </reference>
          <reference field="1" count="1">
            <x v="78"/>
          </reference>
        </references>
      </pivotArea>
    </format>
    <format dxfId="392">
      <pivotArea dataOnly="0" labelOnly="1" outline="0" fieldPosition="0">
        <references count="2">
          <reference field="0" count="1" selected="0">
            <x v="80"/>
          </reference>
          <reference field="1" count="1">
            <x v="79"/>
          </reference>
        </references>
      </pivotArea>
    </format>
    <format dxfId="391">
      <pivotArea dataOnly="0" labelOnly="1" outline="0" fieldPosition="0">
        <references count="2">
          <reference field="0" count="1" selected="0">
            <x v="81"/>
          </reference>
          <reference field="1" count="1">
            <x v="80"/>
          </reference>
        </references>
      </pivotArea>
    </format>
    <format dxfId="390">
      <pivotArea dataOnly="0" labelOnly="1" outline="0" fieldPosition="0">
        <references count="2">
          <reference field="0" count="1" selected="0">
            <x v="82"/>
          </reference>
          <reference field="1" count="1">
            <x v="81"/>
          </reference>
        </references>
      </pivotArea>
    </format>
    <format dxfId="389">
      <pivotArea dataOnly="0" labelOnly="1" outline="0" fieldPosition="0">
        <references count="2">
          <reference field="0" count="1" selected="0">
            <x v="83"/>
          </reference>
          <reference field="1" count="1">
            <x v="82"/>
          </reference>
        </references>
      </pivotArea>
    </format>
    <format dxfId="388">
      <pivotArea dataOnly="0" labelOnly="1" outline="0" fieldPosition="0">
        <references count="2">
          <reference field="0" count="1" selected="0">
            <x v="84"/>
          </reference>
          <reference field="1" count="1">
            <x v="83"/>
          </reference>
        </references>
      </pivotArea>
    </format>
    <format dxfId="387">
      <pivotArea dataOnly="0" labelOnly="1" outline="0" fieldPosition="0">
        <references count="2">
          <reference field="0" count="1" selected="0">
            <x v="85"/>
          </reference>
          <reference field="1" count="1">
            <x v="84"/>
          </reference>
        </references>
      </pivotArea>
    </format>
    <format dxfId="386">
      <pivotArea dataOnly="0" labelOnly="1" outline="0" fieldPosition="0">
        <references count="2">
          <reference field="0" count="1" selected="0">
            <x v="86"/>
          </reference>
          <reference field="1" count="1">
            <x v="85"/>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6:B9" firstHeaderRow="1" firstDataRow="1" firstDataCol="2" rowPageCount="2" colPageCount="1"/>
  <pivotFields count="4">
    <pivotField axis="axisRow" compact="0" outline="0" showAll="0" defaultSubtotal="0">
      <items count="267">
        <item x="17"/>
        <item x="18"/>
        <item x="19"/>
        <item x="20"/>
        <item x="21"/>
        <item x="22"/>
        <item x="29"/>
        <item x="30"/>
        <item x="32"/>
        <item x="34"/>
        <item x="35"/>
        <item x="45"/>
        <item x="57"/>
        <item x="65"/>
        <item x="66"/>
        <item x="68"/>
        <item x="69"/>
        <item x="71"/>
        <item x="72"/>
        <item x="76"/>
        <item x="79"/>
        <item x="83"/>
        <item x="88"/>
        <item x="90"/>
        <item x="95"/>
        <item x="96"/>
        <item x="98"/>
        <item x="99"/>
        <item x="102"/>
        <item x="103"/>
        <item x="104"/>
        <item x="105"/>
        <item x="106"/>
        <item x="109"/>
        <item x="110"/>
        <item x="111"/>
        <item x="114"/>
        <item x="118"/>
        <item x="120"/>
        <item x="121"/>
        <item x="122"/>
        <item x="125"/>
        <item x="127"/>
        <item x="128"/>
        <item x="129"/>
        <item x="130"/>
        <item x="134"/>
        <item x="135"/>
        <item x="136"/>
        <item x="137"/>
        <item x="138"/>
        <item x="139"/>
        <item x="140"/>
        <item x="143"/>
        <item x="144"/>
        <item x="145"/>
        <item x="146"/>
        <item x="148"/>
        <item x="150"/>
        <item x="152"/>
        <item x="153"/>
        <item x="154"/>
        <item x="155"/>
        <item x="156"/>
        <item x="157"/>
        <item x="159"/>
        <item x="0"/>
        <item x="1"/>
        <item x="2"/>
        <item x="3"/>
        <item x="4"/>
        <item x="5"/>
        <item x="6"/>
        <item x="7"/>
        <item x="8"/>
        <item x="9"/>
        <item x="10"/>
        <item x="11"/>
        <item x="12"/>
        <item x="13"/>
        <item x="14"/>
        <item x="15"/>
        <item x="16"/>
        <item x="23"/>
        <item x="24"/>
        <item x="25"/>
        <item x="26"/>
        <item x="27"/>
        <item x="28"/>
        <item x="31"/>
        <item x="33"/>
        <item x="36"/>
        <item x="37"/>
        <item x="38"/>
        <item x="39"/>
        <item x="40"/>
        <item x="41"/>
        <item x="42"/>
        <item x="43"/>
        <item x="44"/>
        <item x="46"/>
        <item x="47"/>
        <item x="48"/>
        <item x="49"/>
        <item x="50"/>
        <item x="51"/>
        <item x="52"/>
        <item x="53"/>
        <item x="54"/>
        <item x="55"/>
        <item x="56"/>
        <item x="58"/>
        <item x="59"/>
        <item x="60"/>
        <item x="61"/>
        <item x="62"/>
        <item x="63"/>
        <item x="64"/>
        <item x="67"/>
        <item x="70"/>
        <item x="73"/>
        <item x="74"/>
        <item x="75"/>
        <item x="77"/>
        <item x="78"/>
        <item x="80"/>
        <item x="81"/>
        <item x="82"/>
        <item x="84"/>
        <item x="85"/>
        <item x="86"/>
        <item x="87"/>
        <item x="89"/>
        <item x="91"/>
        <item x="92"/>
        <item x="93"/>
        <item x="94"/>
        <item x="97"/>
        <item x="100"/>
        <item x="101"/>
        <item x="107"/>
        <item x="108"/>
        <item x="112"/>
        <item x="113"/>
        <item x="115"/>
        <item x="116"/>
        <item x="117"/>
        <item x="119"/>
        <item x="123"/>
        <item x="124"/>
        <item x="126"/>
        <item x="131"/>
        <item x="132"/>
        <item x="133"/>
        <item x="141"/>
        <item x="142"/>
        <item x="147"/>
        <item x="149"/>
        <item x="151"/>
        <item x="158"/>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s>
    </pivotField>
    <pivotField axis="axisRow" compact="0" outline="0" showAll="0" defaultSubtotal="0">
      <items count="2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s>
    </pivotField>
    <pivotField axis="axisPage" compact="0" outline="0" multipleItemSelectionAllowed="1" showAll="0" defaultSubtotal="0">
      <items count="21">
        <item x="4"/>
        <item h="1" x="6"/>
        <item h="1" x="0"/>
        <item h="1" x="20"/>
        <item h="1" x="8"/>
        <item h="1" x="10"/>
        <item h="1" x="11"/>
        <item h="1" x="15"/>
        <item h="1" x="12"/>
        <item h="1" x="2"/>
        <item h="1" x="13"/>
        <item h="1" x="16"/>
        <item h="1" x="5"/>
        <item h="1" x="7"/>
        <item h="1" x="17"/>
        <item h="1" x="9"/>
        <item h="1" x="1"/>
        <item h="1" x="3"/>
        <item h="1" x="14"/>
        <item h="1" x="18"/>
        <item h="1" x="19"/>
      </items>
    </pivotField>
    <pivotField axis="axisPage" compact="0" outline="0" multipleItemSelectionAllowed="1" showAll="0" defaultSubtotal="0">
      <items count="43">
        <item x="34"/>
        <item h="1" x="24"/>
        <item h="1" x="17"/>
        <item h="1" x="20"/>
        <item h="1" x="30"/>
        <item h="1" x="37"/>
        <item h="1" x="13"/>
        <item h="1" x="12"/>
        <item h="1" x="19"/>
        <item h="1" x="15"/>
        <item h="1" x="27"/>
        <item h="1" x="6"/>
        <item h="1" x="42"/>
        <item h="1" x="28"/>
        <item h="1" x="40"/>
        <item h="1" x="21"/>
        <item h="1" x="41"/>
        <item h="1" x="4"/>
        <item h="1" x="7"/>
        <item h="1" x="5"/>
        <item h="1" x="10"/>
        <item h="1" x="14"/>
        <item h="1" x="2"/>
        <item h="1" x="22"/>
        <item h="1" x="29"/>
        <item h="1" x="31"/>
        <item h="1" x="38"/>
        <item h="1" x="16"/>
        <item h="1" x="1"/>
        <item h="1" x="3"/>
        <item h="1" x="9"/>
        <item h="1" x="25"/>
        <item h="1" x="11"/>
        <item h="1" x="36"/>
        <item h="1" x="8"/>
        <item h="1" x="18"/>
        <item h="1" x="0"/>
        <item h="1" x="23"/>
        <item h="1" x="26"/>
        <item h="1" x="32"/>
        <item h="1" x="33"/>
        <item h="1" x="35"/>
        <item h="1" x="39"/>
      </items>
    </pivotField>
  </pivotFields>
  <rowFields count="2">
    <field x="0"/>
    <field x="1"/>
  </rowFields>
  <rowItems count="3">
    <i>
      <x v="230"/>
      <x v="213"/>
    </i>
    <i>
      <x v="231"/>
      <x v="214"/>
    </i>
    <i>
      <x v="234"/>
      <x v="217"/>
    </i>
  </rowItems>
  <colItems count="1">
    <i/>
  </colItems>
  <pageFields count="2">
    <pageField fld="2" hier="-1"/>
    <pageField fld="3" hier="-1"/>
  </pageFields>
  <formats count="294">
    <format dxfId="385">
      <pivotArea type="all" dataOnly="0" outline="0" fieldPosition="0"/>
    </format>
    <format dxfId="384">
      <pivotArea field="0" type="button" dataOnly="0" labelOnly="1" outline="0" axis="axisRow" fieldPosition="0"/>
    </format>
    <format dxfId="383">
      <pivotArea field="1" type="button" dataOnly="0" labelOnly="1" outline="0" axis="axisRow" fieldPosition="1"/>
    </format>
    <format dxfId="382">
      <pivotArea dataOnly="0" labelOnly="1" outline="0" fieldPosition="0">
        <references count="1">
          <reference field="0" count="7">
            <x v="16"/>
            <x v="36"/>
            <x v="44"/>
            <x v="45"/>
            <x v="47"/>
            <x v="56"/>
            <x v="64"/>
          </reference>
        </references>
      </pivotArea>
    </format>
    <format dxfId="381">
      <pivotArea type="all" dataOnly="0" outline="0" fieldPosition="0"/>
    </format>
    <format dxfId="380">
      <pivotArea field="0" type="button" dataOnly="0" labelOnly="1" outline="0" axis="axisRow" fieldPosition="0"/>
    </format>
    <format dxfId="379">
      <pivotArea field="1" type="button" dataOnly="0" labelOnly="1" outline="0" axis="axisRow" fieldPosition="1"/>
    </format>
    <format dxfId="378">
      <pivotArea dataOnly="0" labelOnly="1" outline="0" fieldPosition="0">
        <references count="1">
          <reference field="0" count="7">
            <x v="16"/>
            <x v="36"/>
            <x v="44"/>
            <x v="45"/>
            <x v="47"/>
            <x v="56"/>
            <x v="64"/>
          </reference>
        </references>
      </pivotArea>
    </format>
    <format dxfId="377">
      <pivotArea field="1" type="button" dataOnly="0" labelOnly="1" outline="0" axis="axisRow" fieldPosition="1"/>
    </format>
    <format dxfId="376">
      <pivotArea dataOnly="0" labelOnly="1" outline="0" fieldPosition="0">
        <references count="2">
          <reference field="0" count="1" selected="0">
            <x v="70"/>
          </reference>
          <reference field="1" count="1">
            <x v="4"/>
          </reference>
        </references>
      </pivotArea>
    </format>
    <format dxfId="375">
      <pivotArea dataOnly="0" labelOnly="1" outline="0" fieldPosition="0">
        <references count="2">
          <reference field="0" count="1" selected="0">
            <x v="71"/>
          </reference>
          <reference field="1" count="1">
            <x v="5"/>
          </reference>
        </references>
      </pivotArea>
    </format>
    <format dxfId="374">
      <pivotArea dataOnly="0" labelOnly="1" outline="0" fieldPosition="0">
        <references count="2">
          <reference field="0" count="1" selected="0">
            <x v="74"/>
          </reference>
          <reference field="1" count="1">
            <x v="8"/>
          </reference>
        </references>
      </pivotArea>
    </format>
    <format dxfId="373">
      <pivotArea dataOnly="0" labelOnly="1" outline="0" fieldPosition="0">
        <references count="2">
          <reference field="0" count="1" selected="0">
            <x v="169"/>
          </reference>
          <reference field="1" count="1">
            <x v="161"/>
          </reference>
        </references>
      </pivotArea>
    </format>
    <format dxfId="372">
      <pivotArea dataOnly="0" labelOnly="1" outline="0" fieldPosition="0">
        <references count="2">
          <reference field="0" count="1" selected="0">
            <x v="172"/>
          </reference>
          <reference field="1" count="1">
            <x v="164"/>
          </reference>
        </references>
      </pivotArea>
    </format>
    <format dxfId="371">
      <pivotArea dataOnly="0" labelOnly="1" outline="0" fieldPosition="0">
        <references count="2">
          <reference field="0" count="1" selected="0">
            <x v="173"/>
          </reference>
          <reference field="1" count="1">
            <x v="165"/>
          </reference>
        </references>
      </pivotArea>
    </format>
    <format dxfId="370">
      <pivotArea dataOnly="0" labelOnly="1" outline="0" fieldPosition="0">
        <references count="2">
          <reference field="0" count="1" selected="0">
            <x v="201"/>
          </reference>
          <reference field="1" count="1">
            <x v="189"/>
          </reference>
        </references>
      </pivotArea>
    </format>
    <format dxfId="369">
      <pivotArea dataOnly="0" labelOnly="1" outline="0" fieldPosition="0">
        <references count="2">
          <reference field="0" count="1" selected="0">
            <x v="226"/>
          </reference>
          <reference field="1" count="1">
            <x v="210"/>
          </reference>
        </references>
      </pivotArea>
    </format>
    <format dxfId="368">
      <pivotArea dataOnly="0" labelOnly="1" outline="0" fieldPosition="0">
        <references count="2">
          <reference field="0" count="1" selected="0">
            <x v="230"/>
          </reference>
          <reference field="1" count="1">
            <x v="213"/>
          </reference>
        </references>
      </pivotArea>
    </format>
    <format dxfId="367">
      <pivotArea dataOnly="0" labelOnly="1" outline="0" fieldPosition="0">
        <references count="2">
          <reference field="0" count="1" selected="0">
            <x v="231"/>
          </reference>
          <reference field="1" count="1">
            <x v="214"/>
          </reference>
        </references>
      </pivotArea>
    </format>
    <format dxfId="366">
      <pivotArea dataOnly="0" labelOnly="1" outline="0" fieldPosition="0">
        <references count="2">
          <reference field="0" count="1" selected="0">
            <x v="234"/>
          </reference>
          <reference field="1" count="1">
            <x v="217"/>
          </reference>
        </references>
      </pivotArea>
    </format>
    <format dxfId="365">
      <pivotArea dataOnly="0" labelOnly="1" outline="0" fieldPosition="0">
        <references count="2">
          <reference field="0" count="1" selected="0">
            <x v="235"/>
          </reference>
          <reference field="1" count="1">
            <x v="218"/>
          </reference>
        </references>
      </pivotArea>
    </format>
    <format dxfId="364">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3">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62">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61">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60">
      <pivotArea dataOnly="0" labelOnly="1" outline="0"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59">
      <pivotArea dataOnly="0" labelOnly="1" outline="0" fieldPosition="0">
        <references count="1">
          <reference field="0" count="17">
            <x v="250"/>
            <x v="251"/>
            <x v="252"/>
            <x v="253"/>
            <x v="254"/>
            <x v="255"/>
            <x v="256"/>
            <x v="257"/>
            <x v="258"/>
            <x v="259"/>
            <x v="260"/>
            <x v="261"/>
            <x v="262"/>
            <x v="263"/>
            <x v="264"/>
            <x v="265"/>
            <x v="266"/>
          </reference>
        </references>
      </pivotArea>
    </format>
    <format dxfId="358">
      <pivotArea dataOnly="0" labelOnly="1" outline="0" fieldPosition="0">
        <references count="2">
          <reference field="0" count="1" selected="0">
            <x v="0"/>
          </reference>
          <reference field="1" count="1">
            <x v="17"/>
          </reference>
        </references>
      </pivotArea>
    </format>
    <format dxfId="357">
      <pivotArea dataOnly="0" labelOnly="1" outline="0" fieldPosition="0">
        <references count="2">
          <reference field="0" count="1" selected="0">
            <x v="1"/>
          </reference>
          <reference field="1" count="1">
            <x v="18"/>
          </reference>
        </references>
      </pivotArea>
    </format>
    <format dxfId="356">
      <pivotArea dataOnly="0" labelOnly="1" outline="0" fieldPosition="0">
        <references count="2">
          <reference field="0" count="1" selected="0">
            <x v="2"/>
          </reference>
          <reference field="1" count="1">
            <x v="19"/>
          </reference>
        </references>
      </pivotArea>
    </format>
    <format dxfId="355">
      <pivotArea dataOnly="0" labelOnly="1" outline="0" fieldPosition="0">
        <references count="2">
          <reference field="0" count="1" selected="0">
            <x v="3"/>
          </reference>
          <reference field="1" count="1">
            <x v="20"/>
          </reference>
        </references>
      </pivotArea>
    </format>
    <format dxfId="354">
      <pivotArea dataOnly="0" labelOnly="1" outline="0" fieldPosition="0">
        <references count="2">
          <reference field="0" count="1" selected="0">
            <x v="4"/>
          </reference>
          <reference field="1" count="1">
            <x v="21"/>
          </reference>
        </references>
      </pivotArea>
    </format>
    <format dxfId="353">
      <pivotArea dataOnly="0" labelOnly="1" outline="0" fieldPosition="0">
        <references count="2">
          <reference field="0" count="1" selected="0">
            <x v="5"/>
          </reference>
          <reference field="1" count="1">
            <x v="22"/>
          </reference>
        </references>
      </pivotArea>
    </format>
    <format dxfId="352">
      <pivotArea dataOnly="0" labelOnly="1" outline="0" fieldPosition="0">
        <references count="2">
          <reference field="0" count="1" selected="0">
            <x v="6"/>
          </reference>
          <reference field="1" count="1">
            <x v="28"/>
          </reference>
        </references>
      </pivotArea>
    </format>
    <format dxfId="351">
      <pivotArea dataOnly="0" labelOnly="1" outline="0" fieldPosition="0">
        <references count="2">
          <reference field="0" count="1" selected="0">
            <x v="7"/>
          </reference>
          <reference field="1" count="1">
            <x v="29"/>
          </reference>
        </references>
      </pivotArea>
    </format>
    <format dxfId="350">
      <pivotArea dataOnly="0" labelOnly="1" outline="0" fieldPosition="0">
        <references count="2">
          <reference field="0" count="1" selected="0">
            <x v="8"/>
          </reference>
          <reference field="1" count="1">
            <x v="31"/>
          </reference>
        </references>
      </pivotArea>
    </format>
    <format dxfId="349">
      <pivotArea dataOnly="0" labelOnly="1" outline="0" fieldPosition="0">
        <references count="2">
          <reference field="0" count="1" selected="0">
            <x v="9"/>
          </reference>
          <reference field="1" count="1">
            <x v="33"/>
          </reference>
        </references>
      </pivotArea>
    </format>
    <format dxfId="348">
      <pivotArea dataOnly="0" labelOnly="1" outline="0" fieldPosition="0">
        <references count="2">
          <reference field="0" count="1" selected="0">
            <x v="10"/>
          </reference>
          <reference field="1" count="1">
            <x v="34"/>
          </reference>
        </references>
      </pivotArea>
    </format>
    <format dxfId="347">
      <pivotArea dataOnly="0" labelOnly="1" outline="0" fieldPosition="0">
        <references count="2">
          <reference field="0" count="1" selected="0">
            <x v="11"/>
          </reference>
          <reference field="1" count="1">
            <x v="44"/>
          </reference>
        </references>
      </pivotArea>
    </format>
    <format dxfId="346">
      <pivotArea dataOnly="0" labelOnly="1" outline="0" fieldPosition="0">
        <references count="2">
          <reference field="0" count="1" selected="0">
            <x v="12"/>
          </reference>
          <reference field="1" count="1">
            <x v="55"/>
          </reference>
        </references>
      </pivotArea>
    </format>
    <format dxfId="345">
      <pivotArea dataOnly="0" labelOnly="1" outline="0" fieldPosition="0">
        <references count="2">
          <reference field="0" count="1" selected="0">
            <x v="13"/>
          </reference>
          <reference field="1" count="1">
            <x v="62"/>
          </reference>
        </references>
      </pivotArea>
    </format>
    <format dxfId="344">
      <pivotArea dataOnly="0" labelOnly="1" outline="0" fieldPosition="0">
        <references count="2">
          <reference field="0" count="1" selected="0">
            <x v="14"/>
          </reference>
          <reference field="1" count="1">
            <x v="63"/>
          </reference>
        </references>
      </pivotArea>
    </format>
    <format dxfId="343">
      <pivotArea dataOnly="0" labelOnly="1" outline="0" fieldPosition="0">
        <references count="2">
          <reference field="0" count="1" selected="0">
            <x v="15"/>
          </reference>
          <reference field="1" count="1">
            <x v="65"/>
          </reference>
        </references>
      </pivotArea>
    </format>
    <format dxfId="342">
      <pivotArea dataOnly="0" labelOnly="1" outline="0" fieldPosition="0">
        <references count="2">
          <reference field="0" count="1" selected="0">
            <x v="16"/>
          </reference>
          <reference field="1" count="1">
            <x v="66"/>
          </reference>
        </references>
      </pivotArea>
    </format>
    <format dxfId="341">
      <pivotArea dataOnly="0" labelOnly="1" outline="0" fieldPosition="0">
        <references count="2">
          <reference field="0" count="1" selected="0">
            <x v="17"/>
          </reference>
          <reference field="1" count="1">
            <x v="68"/>
          </reference>
        </references>
      </pivotArea>
    </format>
    <format dxfId="340">
      <pivotArea dataOnly="0" labelOnly="1" outline="0" fieldPosition="0">
        <references count="2">
          <reference field="0" count="1" selected="0">
            <x v="18"/>
          </reference>
          <reference field="1" count="1">
            <x v="69"/>
          </reference>
        </references>
      </pivotArea>
    </format>
    <format dxfId="339">
      <pivotArea dataOnly="0" labelOnly="1" outline="0" fieldPosition="0">
        <references count="2">
          <reference field="0" count="1" selected="0">
            <x v="19"/>
          </reference>
          <reference field="1" count="1">
            <x v="73"/>
          </reference>
        </references>
      </pivotArea>
    </format>
    <format dxfId="338">
      <pivotArea dataOnly="0" labelOnly="1" outline="0" fieldPosition="0">
        <references count="2">
          <reference field="0" count="1" selected="0">
            <x v="20"/>
          </reference>
          <reference field="1" count="1">
            <x v="76"/>
          </reference>
        </references>
      </pivotArea>
    </format>
    <format dxfId="337">
      <pivotArea dataOnly="0" labelOnly="1" outline="0" fieldPosition="0">
        <references count="2">
          <reference field="0" count="1" selected="0">
            <x v="21"/>
          </reference>
          <reference field="1" count="1">
            <x v="80"/>
          </reference>
        </references>
      </pivotArea>
    </format>
    <format dxfId="336">
      <pivotArea dataOnly="0" labelOnly="1" outline="0" fieldPosition="0">
        <references count="2">
          <reference field="0" count="1" selected="0">
            <x v="22"/>
          </reference>
          <reference field="1" count="1">
            <x v="85"/>
          </reference>
        </references>
      </pivotArea>
    </format>
    <format dxfId="335">
      <pivotArea dataOnly="0" labelOnly="1" outline="0" fieldPosition="0">
        <references count="2">
          <reference field="0" count="1" selected="0">
            <x v="23"/>
          </reference>
          <reference field="1" count="1">
            <x v="87"/>
          </reference>
        </references>
      </pivotArea>
    </format>
    <format dxfId="334">
      <pivotArea dataOnly="0" labelOnly="1" outline="0" fieldPosition="0">
        <references count="2">
          <reference field="0" count="1" selected="0">
            <x v="24"/>
          </reference>
          <reference field="1" count="1">
            <x v="92"/>
          </reference>
        </references>
      </pivotArea>
    </format>
    <format dxfId="333">
      <pivotArea dataOnly="0" labelOnly="1" outline="0" fieldPosition="0">
        <references count="2">
          <reference field="0" count="1" selected="0">
            <x v="25"/>
          </reference>
          <reference field="1" count="1">
            <x v="93"/>
          </reference>
        </references>
      </pivotArea>
    </format>
    <format dxfId="332">
      <pivotArea dataOnly="0" labelOnly="1" outline="0" fieldPosition="0">
        <references count="2">
          <reference field="0" count="1" selected="0">
            <x v="26"/>
          </reference>
          <reference field="1" count="1">
            <x v="95"/>
          </reference>
        </references>
      </pivotArea>
    </format>
    <format dxfId="331">
      <pivotArea dataOnly="0" labelOnly="1" outline="0" fieldPosition="0">
        <references count="2">
          <reference field="0" count="1" selected="0">
            <x v="27"/>
          </reference>
          <reference field="1" count="1">
            <x v="96"/>
          </reference>
        </references>
      </pivotArea>
    </format>
    <format dxfId="330">
      <pivotArea dataOnly="0" labelOnly="1" outline="0" fieldPosition="0">
        <references count="2">
          <reference field="0" count="1" selected="0">
            <x v="28"/>
          </reference>
          <reference field="1" count="1">
            <x v="99"/>
          </reference>
        </references>
      </pivotArea>
    </format>
    <format dxfId="329">
      <pivotArea dataOnly="0" labelOnly="1" outline="0" fieldPosition="0">
        <references count="2">
          <reference field="0" count="1" selected="0">
            <x v="29"/>
          </reference>
          <reference field="1" count="1">
            <x v="100"/>
          </reference>
        </references>
      </pivotArea>
    </format>
    <format dxfId="328">
      <pivotArea dataOnly="0" labelOnly="1" outline="0" fieldPosition="0">
        <references count="2">
          <reference field="0" count="1" selected="0">
            <x v="30"/>
          </reference>
          <reference field="1" count="1">
            <x v="101"/>
          </reference>
        </references>
      </pivotArea>
    </format>
    <format dxfId="327">
      <pivotArea dataOnly="0" labelOnly="1" outline="0" fieldPosition="0">
        <references count="2">
          <reference field="0" count="1" selected="0">
            <x v="31"/>
          </reference>
          <reference field="1" count="1">
            <x v="102"/>
          </reference>
        </references>
      </pivotArea>
    </format>
    <format dxfId="326">
      <pivotArea dataOnly="0" labelOnly="1" outline="0" fieldPosition="0">
        <references count="2">
          <reference field="0" count="1" selected="0">
            <x v="32"/>
          </reference>
          <reference field="1" count="1">
            <x v="103"/>
          </reference>
        </references>
      </pivotArea>
    </format>
    <format dxfId="325">
      <pivotArea dataOnly="0" labelOnly="1" outline="0" fieldPosition="0">
        <references count="2">
          <reference field="0" count="1" selected="0">
            <x v="33"/>
          </reference>
          <reference field="1" count="1">
            <x v="106"/>
          </reference>
        </references>
      </pivotArea>
    </format>
    <format dxfId="324">
      <pivotArea dataOnly="0" labelOnly="1" outline="0" fieldPosition="0">
        <references count="2">
          <reference field="0" count="1" selected="0">
            <x v="34"/>
          </reference>
          <reference field="1" count="1">
            <x v="107"/>
          </reference>
        </references>
      </pivotArea>
    </format>
    <format dxfId="323">
      <pivotArea dataOnly="0" labelOnly="1" outline="0" fieldPosition="0">
        <references count="2">
          <reference field="0" count="1" selected="0">
            <x v="35"/>
          </reference>
          <reference field="1" count="1">
            <x v="108"/>
          </reference>
        </references>
      </pivotArea>
    </format>
    <format dxfId="322">
      <pivotArea dataOnly="0" labelOnly="1" outline="0" fieldPosition="0">
        <references count="2">
          <reference field="0" count="1" selected="0">
            <x v="36"/>
          </reference>
          <reference field="1" count="1">
            <x v="109"/>
          </reference>
        </references>
      </pivotArea>
    </format>
    <format dxfId="321">
      <pivotArea dataOnly="0" labelOnly="1" outline="0" fieldPosition="0">
        <references count="2">
          <reference field="0" count="1" selected="0">
            <x v="37"/>
          </reference>
          <reference field="1" count="1">
            <x v="112"/>
          </reference>
        </references>
      </pivotArea>
    </format>
    <format dxfId="320">
      <pivotArea dataOnly="0" labelOnly="1" outline="0" fieldPosition="0">
        <references count="2">
          <reference field="0" count="1" selected="0">
            <x v="38"/>
          </reference>
          <reference field="1" count="1">
            <x v="114"/>
          </reference>
        </references>
      </pivotArea>
    </format>
    <format dxfId="319">
      <pivotArea dataOnly="0" labelOnly="1" outline="0" fieldPosition="0">
        <references count="2">
          <reference field="0" count="1" selected="0">
            <x v="39"/>
          </reference>
          <reference field="1" count="1">
            <x v="115"/>
          </reference>
        </references>
      </pivotArea>
    </format>
    <format dxfId="318">
      <pivotArea dataOnly="0" labelOnly="1" outline="0" fieldPosition="0">
        <references count="2">
          <reference field="0" count="1" selected="0">
            <x v="40"/>
          </reference>
          <reference field="1" count="1">
            <x v="116"/>
          </reference>
        </references>
      </pivotArea>
    </format>
    <format dxfId="317">
      <pivotArea dataOnly="0" labelOnly="1" outline="0" fieldPosition="0">
        <references count="2">
          <reference field="0" count="1" selected="0">
            <x v="41"/>
          </reference>
          <reference field="1" count="1">
            <x v="119"/>
          </reference>
        </references>
      </pivotArea>
    </format>
    <format dxfId="316">
      <pivotArea dataOnly="0" labelOnly="1" outline="0" fieldPosition="0">
        <references count="2">
          <reference field="0" count="1" selected="0">
            <x v="42"/>
          </reference>
          <reference field="1" count="1">
            <x v="121"/>
          </reference>
        </references>
      </pivotArea>
    </format>
    <format dxfId="315">
      <pivotArea dataOnly="0" labelOnly="1" outline="0" fieldPosition="0">
        <references count="2">
          <reference field="0" count="1" selected="0">
            <x v="43"/>
          </reference>
          <reference field="1" count="1">
            <x v="122"/>
          </reference>
        </references>
      </pivotArea>
    </format>
    <format dxfId="314">
      <pivotArea dataOnly="0" labelOnly="1" outline="0" fieldPosition="0">
        <references count="2">
          <reference field="0" count="1" selected="0">
            <x v="44"/>
          </reference>
          <reference field="1" count="1">
            <x v="123"/>
          </reference>
        </references>
      </pivotArea>
    </format>
    <format dxfId="313">
      <pivotArea dataOnly="0" labelOnly="1" outline="0" fieldPosition="0">
        <references count="2">
          <reference field="0" count="1" selected="0">
            <x v="45"/>
          </reference>
          <reference field="1" count="1">
            <x v="124"/>
          </reference>
        </references>
      </pivotArea>
    </format>
    <format dxfId="312">
      <pivotArea dataOnly="0" labelOnly="1" outline="0" fieldPosition="0">
        <references count="2">
          <reference field="0" count="1" selected="0">
            <x v="46"/>
          </reference>
          <reference field="1" count="1">
            <x v="128"/>
          </reference>
        </references>
      </pivotArea>
    </format>
    <format dxfId="311">
      <pivotArea dataOnly="0" labelOnly="1" outline="0" fieldPosition="0">
        <references count="2">
          <reference field="0" count="1" selected="0">
            <x v="47"/>
          </reference>
          <reference field="1" count="1">
            <x v="129"/>
          </reference>
        </references>
      </pivotArea>
    </format>
    <format dxfId="310">
      <pivotArea dataOnly="0" labelOnly="1" outline="0" fieldPosition="0">
        <references count="2">
          <reference field="0" count="1" selected="0">
            <x v="48"/>
          </reference>
          <reference field="1" count="1">
            <x v="130"/>
          </reference>
        </references>
      </pivotArea>
    </format>
    <format dxfId="309">
      <pivotArea dataOnly="0" labelOnly="1" outline="0" fieldPosition="0">
        <references count="2">
          <reference field="0" count="1" selected="0">
            <x v="49"/>
          </reference>
          <reference field="1" count="1">
            <x v="131"/>
          </reference>
        </references>
      </pivotArea>
    </format>
    <format dxfId="308">
      <pivotArea dataOnly="0" labelOnly="1" outline="0" fieldPosition="0">
        <references count="2">
          <reference field="0" count="1" selected="0">
            <x v="50"/>
          </reference>
          <reference field="1" count="1">
            <x v="132"/>
          </reference>
        </references>
      </pivotArea>
    </format>
    <format dxfId="307">
      <pivotArea dataOnly="0" labelOnly="1" outline="0" fieldPosition="0">
        <references count="2">
          <reference field="0" count="1" selected="0">
            <x v="51"/>
          </reference>
          <reference field="1" count="1">
            <x v="133"/>
          </reference>
        </references>
      </pivotArea>
    </format>
    <format dxfId="306">
      <pivotArea dataOnly="0" labelOnly="1" outline="0" fieldPosition="0">
        <references count="2">
          <reference field="0" count="1" selected="0">
            <x v="52"/>
          </reference>
          <reference field="1" count="1">
            <x v="134"/>
          </reference>
        </references>
      </pivotArea>
    </format>
    <format dxfId="305">
      <pivotArea dataOnly="0" labelOnly="1" outline="0" fieldPosition="0">
        <references count="2">
          <reference field="0" count="1" selected="0">
            <x v="53"/>
          </reference>
          <reference field="1" count="1">
            <x v="137"/>
          </reference>
        </references>
      </pivotArea>
    </format>
    <format dxfId="304">
      <pivotArea dataOnly="0" labelOnly="1" outline="0" fieldPosition="0">
        <references count="2">
          <reference field="0" count="1" selected="0">
            <x v="54"/>
          </reference>
          <reference field="1" count="1">
            <x v="138"/>
          </reference>
        </references>
      </pivotArea>
    </format>
    <format dxfId="303">
      <pivotArea dataOnly="0" labelOnly="1" outline="0" fieldPosition="0">
        <references count="2">
          <reference field="0" count="1" selected="0">
            <x v="55"/>
          </reference>
          <reference field="1" count="1">
            <x v="139"/>
          </reference>
        </references>
      </pivotArea>
    </format>
    <format dxfId="302">
      <pivotArea dataOnly="0" labelOnly="1" outline="0" fieldPosition="0">
        <references count="2">
          <reference field="0" count="1" selected="0">
            <x v="56"/>
          </reference>
          <reference field="1" count="1">
            <x v="131"/>
          </reference>
        </references>
      </pivotArea>
    </format>
    <format dxfId="301">
      <pivotArea dataOnly="0" labelOnly="1" outline="0" fieldPosition="0">
        <references count="2">
          <reference field="0" count="1" selected="0">
            <x v="57"/>
          </reference>
          <reference field="1" count="1">
            <x v="141"/>
          </reference>
        </references>
      </pivotArea>
    </format>
    <format dxfId="300">
      <pivotArea dataOnly="0" labelOnly="1" outline="0" fieldPosition="0">
        <references count="2">
          <reference field="0" count="1" selected="0">
            <x v="58"/>
          </reference>
          <reference field="1" count="1">
            <x v="132"/>
          </reference>
        </references>
      </pivotArea>
    </format>
    <format dxfId="299">
      <pivotArea dataOnly="0" labelOnly="1" outline="0" fieldPosition="0">
        <references count="2">
          <reference field="0" count="1" selected="0">
            <x v="59"/>
          </reference>
          <reference field="1" count="1">
            <x v="144"/>
          </reference>
        </references>
      </pivotArea>
    </format>
    <format dxfId="298">
      <pivotArea dataOnly="0" labelOnly="1" outline="0" fieldPosition="0">
        <references count="2">
          <reference field="0" count="1" selected="0">
            <x v="60"/>
          </reference>
          <reference field="1" count="1">
            <x v="145"/>
          </reference>
        </references>
      </pivotArea>
    </format>
    <format dxfId="297">
      <pivotArea dataOnly="0" labelOnly="1" outline="0" fieldPosition="0">
        <references count="2">
          <reference field="0" count="1" selected="0">
            <x v="61"/>
          </reference>
          <reference field="1" count="1">
            <x v="146"/>
          </reference>
        </references>
      </pivotArea>
    </format>
    <format dxfId="296">
      <pivotArea dataOnly="0" labelOnly="1" outline="0" fieldPosition="0">
        <references count="2">
          <reference field="0" count="1" selected="0">
            <x v="62"/>
          </reference>
          <reference field="1" count="1">
            <x v="147"/>
          </reference>
        </references>
      </pivotArea>
    </format>
    <format dxfId="295">
      <pivotArea dataOnly="0" labelOnly="1" outline="0" fieldPosition="0">
        <references count="2">
          <reference field="0" count="1" selected="0">
            <x v="63"/>
          </reference>
          <reference field="1" count="1">
            <x v="148"/>
          </reference>
        </references>
      </pivotArea>
    </format>
    <format dxfId="294">
      <pivotArea dataOnly="0" labelOnly="1" outline="0" fieldPosition="0">
        <references count="2">
          <reference field="0" count="1" selected="0">
            <x v="64"/>
          </reference>
          <reference field="1" count="1">
            <x v="149"/>
          </reference>
        </references>
      </pivotArea>
    </format>
    <format dxfId="293">
      <pivotArea dataOnly="0" labelOnly="1" outline="0" fieldPosition="0">
        <references count="2">
          <reference field="0" count="1" selected="0">
            <x v="65"/>
          </reference>
          <reference field="1" count="1">
            <x v="151"/>
          </reference>
        </references>
      </pivotArea>
    </format>
    <format dxfId="292">
      <pivotArea dataOnly="0" labelOnly="1" outline="0" fieldPosition="0">
        <references count="2">
          <reference field="0" count="1" selected="0">
            <x v="66"/>
          </reference>
          <reference field="1" count="1">
            <x v="0"/>
          </reference>
        </references>
      </pivotArea>
    </format>
    <format dxfId="291">
      <pivotArea dataOnly="0" labelOnly="1" outline="0" fieldPosition="0">
        <references count="2">
          <reference field="0" count="1" selected="0">
            <x v="67"/>
          </reference>
          <reference field="1" count="1">
            <x v="1"/>
          </reference>
        </references>
      </pivotArea>
    </format>
    <format dxfId="290">
      <pivotArea dataOnly="0" labelOnly="1" outline="0" fieldPosition="0">
        <references count="2">
          <reference field="0" count="1" selected="0">
            <x v="68"/>
          </reference>
          <reference field="1" count="1">
            <x v="2"/>
          </reference>
        </references>
      </pivotArea>
    </format>
    <format dxfId="289">
      <pivotArea dataOnly="0" labelOnly="1" outline="0" fieldPosition="0">
        <references count="2">
          <reference field="0" count="1" selected="0">
            <x v="69"/>
          </reference>
          <reference field="1" count="1">
            <x v="3"/>
          </reference>
        </references>
      </pivotArea>
    </format>
    <format dxfId="288">
      <pivotArea dataOnly="0" labelOnly="1" outline="0" fieldPosition="0">
        <references count="2">
          <reference field="0" count="1" selected="0">
            <x v="70"/>
          </reference>
          <reference field="1" count="1">
            <x v="4"/>
          </reference>
        </references>
      </pivotArea>
    </format>
    <format dxfId="287">
      <pivotArea dataOnly="0" labelOnly="1" outline="0" fieldPosition="0">
        <references count="2">
          <reference field="0" count="1" selected="0">
            <x v="71"/>
          </reference>
          <reference field="1" count="1">
            <x v="5"/>
          </reference>
        </references>
      </pivotArea>
    </format>
    <format dxfId="286">
      <pivotArea dataOnly="0" labelOnly="1" outline="0" fieldPosition="0">
        <references count="2">
          <reference field="0" count="1" selected="0">
            <x v="72"/>
          </reference>
          <reference field="1" count="1">
            <x v="6"/>
          </reference>
        </references>
      </pivotArea>
    </format>
    <format dxfId="285">
      <pivotArea dataOnly="0" labelOnly="1" outline="0" fieldPosition="0">
        <references count="2">
          <reference field="0" count="1" selected="0">
            <x v="73"/>
          </reference>
          <reference field="1" count="1">
            <x v="7"/>
          </reference>
        </references>
      </pivotArea>
    </format>
    <format dxfId="284">
      <pivotArea dataOnly="0" labelOnly="1" outline="0" fieldPosition="0">
        <references count="2">
          <reference field="0" count="1" selected="0">
            <x v="74"/>
          </reference>
          <reference field="1" count="1">
            <x v="8"/>
          </reference>
        </references>
      </pivotArea>
    </format>
    <format dxfId="283">
      <pivotArea dataOnly="0" labelOnly="1" outline="0" fieldPosition="0">
        <references count="2">
          <reference field="0" count="1" selected="0">
            <x v="75"/>
          </reference>
          <reference field="1" count="1">
            <x v="9"/>
          </reference>
        </references>
      </pivotArea>
    </format>
    <format dxfId="282">
      <pivotArea dataOnly="0" labelOnly="1" outline="0" fieldPosition="0">
        <references count="2">
          <reference field="0" count="1" selected="0">
            <x v="76"/>
          </reference>
          <reference field="1" count="1">
            <x v="10"/>
          </reference>
        </references>
      </pivotArea>
    </format>
    <format dxfId="281">
      <pivotArea dataOnly="0" labelOnly="1" outline="0" fieldPosition="0">
        <references count="2">
          <reference field="0" count="1" selected="0">
            <x v="77"/>
          </reference>
          <reference field="1" count="1">
            <x v="11"/>
          </reference>
        </references>
      </pivotArea>
    </format>
    <format dxfId="280">
      <pivotArea dataOnly="0" labelOnly="1" outline="0" fieldPosition="0">
        <references count="2">
          <reference field="0" count="1" selected="0">
            <x v="78"/>
          </reference>
          <reference field="1" count="1">
            <x v="12"/>
          </reference>
        </references>
      </pivotArea>
    </format>
    <format dxfId="279">
      <pivotArea dataOnly="0" labelOnly="1" outline="0" fieldPosition="0">
        <references count="2">
          <reference field="0" count="1" selected="0">
            <x v="79"/>
          </reference>
          <reference field="1" count="1">
            <x v="13"/>
          </reference>
        </references>
      </pivotArea>
    </format>
    <format dxfId="278">
      <pivotArea dataOnly="0" labelOnly="1" outline="0" fieldPosition="0">
        <references count="2">
          <reference field="0" count="1" selected="0">
            <x v="80"/>
          </reference>
          <reference field="1" count="1">
            <x v="14"/>
          </reference>
        </references>
      </pivotArea>
    </format>
    <format dxfId="277">
      <pivotArea dataOnly="0" labelOnly="1" outline="0" fieldPosition="0">
        <references count="2">
          <reference field="0" count="1" selected="0">
            <x v="81"/>
          </reference>
          <reference field="1" count="1">
            <x v="15"/>
          </reference>
        </references>
      </pivotArea>
    </format>
    <format dxfId="276">
      <pivotArea dataOnly="0" labelOnly="1" outline="0" fieldPosition="0">
        <references count="2">
          <reference field="0" count="1" selected="0">
            <x v="82"/>
          </reference>
          <reference field="1" count="1">
            <x v="16"/>
          </reference>
        </references>
      </pivotArea>
    </format>
    <format dxfId="275">
      <pivotArea dataOnly="0" labelOnly="1" outline="0" fieldPosition="0">
        <references count="2">
          <reference field="0" count="1" selected="0">
            <x v="83"/>
          </reference>
          <reference field="1" count="1">
            <x v="23"/>
          </reference>
        </references>
      </pivotArea>
    </format>
    <format dxfId="274">
      <pivotArea dataOnly="0" labelOnly="1" outline="0" fieldPosition="0">
        <references count="2">
          <reference field="0" count="1" selected="0">
            <x v="84"/>
          </reference>
          <reference field="1" count="1">
            <x v="24"/>
          </reference>
        </references>
      </pivotArea>
    </format>
    <format dxfId="273">
      <pivotArea dataOnly="0" labelOnly="1" outline="0" fieldPosition="0">
        <references count="2">
          <reference field="0" count="1" selected="0">
            <x v="85"/>
          </reference>
          <reference field="1" count="1">
            <x v="24"/>
          </reference>
        </references>
      </pivotArea>
    </format>
    <format dxfId="272">
      <pivotArea dataOnly="0" labelOnly="1" outline="0" fieldPosition="0">
        <references count="2">
          <reference field="0" count="1" selected="0">
            <x v="86"/>
          </reference>
          <reference field="1" count="1">
            <x v="25"/>
          </reference>
        </references>
      </pivotArea>
    </format>
    <format dxfId="271">
      <pivotArea dataOnly="0" labelOnly="1" outline="0" fieldPosition="0">
        <references count="2">
          <reference field="0" count="1" selected="0">
            <x v="87"/>
          </reference>
          <reference field="1" count="1">
            <x v="26"/>
          </reference>
        </references>
      </pivotArea>
    </format>
    <format dxfId="270">
      <pivotArea dataOnly="0" labelOnly="1" outline="0" fieldPosition="0">
        <references count="2">
          <reference field="0" count="1" selected="0">
            <x v="88"/>
          </reference>
          <reference field="1" count="1">
            <x v="27"/>
          </reference>
        </references>
      </pivotArea>
    </format>
    <format dxfId="269">
      <pivotArea dataOnly="0" labelOnly="1" outline="0" fieldPosition="0">
        <references count="2">
          <reference field="0" count="1" selected="0">
            <x v="89"/>
          </reference>
          <reference field="1" count="1">
            <x v="30"/>
          </reference>
        </references>
      </pivotArea>
    </format>
    <format dxfId="268">
      <pivotArea dataOnly="0" labelOnly="1" outline="0" fieldPosition="0">
        <references count="2">
          <reference field="0" count="1" selected="0">
            <x v="90"/>
          </reference>
          <reference field="1" count="1">
            <x v="32"/>
          </reference>
        </references>
      </pivotArea>
    </format>
    <format dxfId="267">
      <pivotArea dataOnly="0" labelOnly="1" outline="0" fieldPosition="0">
        <references count="2">
          <reference field="0" count="1" selected="0">
            <x v="91"/>
          </reference>
          <reference field="1" count="1">
            <x v="35"/>
          </reference>
        </references>
      </pivotArea>
    </format>
    <format dxfId="266">
      <pivotArea dataOnly="0" labelOnly="1" outline="0" fieldPosition="0">
        <references count="2">
          <reference field="0" count="1" selected="0">
            <x v="92"/>
          </reference>
          <reference field="1" count="1">
            <x v="36"/>
          </reference>
        </references>
      </pivotArea>
    </format>
    <format dxfId="265">
      <pivotArea dataOnly="0" labelOnly="1" outline="0" fieldPosition="0">
        <references count="2">
          <reference field="0" count="1" selected="0">
            <x v="93"/>
          </reference>
          <reference field="1" count="1">
            <x v="37"/>
          </reference>
        </references>
      </pivotArea>
    </format>
    <format dxfId="264">
      <pivotArea dataOnly="0" labelOnly="1" outline="0" fieldPosition="0">
        <references count="2">
          <reference field="0" count="1" selected="0">
            <x v="94"/>
          </reference>
          <reference field="1" count="1">
            <x v="38"/>
          </reference>
        </references>
      </pivotArea>
    </format>
    <format dxfId="263">
      <pivotArea dataOnly="0" labelOnly="1" outline="0" fieldPosition="0">
        <references count="2">
          <reference field="0" count="1" selected="0">
            <x v="95"/>
          </reference>
          <reference field="1" count="1">
            <x v="39"/>
          </reference>
        </references>
      </pivotArea>
    </format>
    <format dxfId="262">
      <pivotArea dataOnly="0" labelOnly="1" outline="0" fieldPosition="0">
        <references count="2">
          <reference field="0" count="1" selected="0">
            <x v="96"/>
          </reference>
          <reference field="1" count="1">
            <x v="40"/>
          </reference>
        </references>
      </pivotArea>
    </format>
    <format dxfId="261">
      <pivotArea dataOnly="0" labelOnly="1" outline="0" fieldPosition="0">
        <references count="2">
          <reference field="0" count="1" selected="0">
            <x v="97"/>
          </reference>
          <reference field="1" count="1">
            <x v="41"/>
          </reference>
        </references>
      </pivotArea>
    </format>
    <format dxfId="260">
      <pivotArea dataOnly="0" labelOnly="1" outline="0" fieldPosition="0">
        <references count="2">
          <reference field="0" count="1" selected="0">
            <x v="98"/>
          </reference>
          <reference field="1" count="1">
            <x v="42"/>
          </reference>
        </references>
      </pivotArea>
    </format>
    <format dxfId="259">
      <pivotArea dataOnly="0" labelOnly="1" outline="0" fieldPosition="0">
        <references count="2">
          <reference field="0" count="1" selected="0">
            <x v="99"/>
          </reference>
          <reference field="1" count="1">
            <x v="43"/>
          </reference>
        </references>
      </pivotArea>
    </format>
    <format dxfId="258">
      <pivotArea dataOnly="0" labelOnly="1" outline="0" fieldPosition="0">
        <references count="2">
          <reference field="0" count="1" selected="0">
            <x v="100"/>
          </reference>
          <reference field="1" count="1">
            <x v="45"/>
          </reference>
        </references>
      </pivotArea>
    </format>
    <format dxfId="257">
      <pivotArea dataOnly="0" labelOnly="1" outline="0" fieldPosition="0">
        <references count="2">
          <reference field="0" count="1" selected="0">
            <x v="101"/>
          </reference>
          <reference field="1" count="1">
            <x v="46"/>
          </reference>
        </references>
      </pivotArea>
    </format>
    <format dxfId="256">
      <pivotArea dataOnly="0" labelOnly="1" outline="0" fieldPosition="0">
        <references count="2">
          <reference field="0" count="1" selected="0">
            <x v="102"/>
          </reference>
          <reference field="1" count="1">
            <x v="47"/>
          </reference>
        </references>
      </pivotArea>
    </format>
    <format dxfId="255">
      <pivotArea dataOnly="0" labelOnly="1" outline="0" fieldPosition="0">
        <references count="2">
          <reference field="0" count="1" selected="0">
            <x v="103"/>
          </reference>
          <reference field="1" count="1">
            <x v="48"/>
          </reference>
        </references>
      </pivotArea>
    </format>
    <format dxfId="254">
      <pivotArea dataOnly="0" labelOnly="1" outline="0" fieldPosition="0">
        <references count="2">
          <reference field="0" count="1" selected="0">
            <x v="104"/>
          </reference>
          <reference field="1" count="1">
            <x v="49"/>
          </reference>
        </references>
      </pivotArea>
    </format>
    <format dxfId="253">
      <pivotArea dataOnly="0" labelOnly="1" outline="0" fieldPosition="0">
        <references count="2">
          <reference field="0" count="1" selected="0">
            <x v="105"/>
          </reference>
          <reference field="1" count="1">
            <x v="50"/>
          </reference>
        </references>
      </pivotArea>
    </format>
    <format dxfId="252">
      <pivotArea dataOnly="0" labelOnly="1" outline="0" fieldPosition="0">
        <references count="2">
          <reference field="0" count="1" selected="0">
            <x v="106"/>
          </reference>
          <reference field="1" count="1">
            <x v="51"/>
          </reference>
        </references>
      </pivotArea>
    </format>
    <format dxfId="251">
      <pivotArea dataOnly="0" labelOnly="1" outline="0" fieldPosition="0">
        <references count="2">
          <reference field="0" count="1" selected="0">
            <x v="107"/>
          </reference>
          <reference field="1" count="1">
            <x v="52"/>
          </reference>
        </references>
      </pivotArea>
    </format>
    <format dxfId="250">
      <pivotArea dataOnly="0" labelOnly="1" outline="0" fieldPosition="0">
        <references count="2">
          <reference field="0" count="1" selected="0">
            <x v="108"/>
          </reference>
          <reference field="1" count="1">
            <x v="53"/>
          </reference>
        </references>
      </pivotArea>
    </format>
    <format dxfId="249">
      <pivotArea dataOnly="0" labelOnly="1" outline="0" fieldPosition="0">
        <references count="2">
          <reference field="0" count="1" selected="0">
            <x v="109"/>
          </reference>
          <reference field="1" count="1">
            <x v="54"/>
          </reference>
        </references>
      </pivotArea>
    </format>
    <format dxfId="248">
      <pivotArea dataOnly="0" labelOnly="1" outline="0" fieldPosition="0">
        <references count="2">
          <reference field="0" count="1" selected="0">
            <x v="110"/>
          </reference>
          <reference field="1" count="1">
            <x v="53"/>
          </reference>
        </references>
      </pivotArea>
    </format>
    <format dxfId="247">
      <pivotArea dataOnly="0" labelOnly="1" outline="0" fieldPosition="0">
        <references count="2">
          <reference field="0" count="1" selected="0">
            <x v="111"/>
          </reference>
          <reference field="1" count="1">
            <x v="56"/>
          </reference>
        </references>
      </pivotArea>
    </format>
    <format dxfId="246">
      <pivotArea dataOnly="0" labelOnly="1" outline="0" fieldPosition="0">
        <references count="2">
          <reference field="0" count="1" selected="0">
            <x v="112"/>
          </reference>
          <reference field="1" count="1">
            <x v="57"/>
          </reference>
        </references>
      </pivotArea>
    </format>
    <format dxfId="245">
      <pivotArea dataOnly="0" labelOnly="1" outline="0" fieldPosition="0">
        <references count="2">
          <reference field="0" count="1" selected="0">
            <x v="113"/>
          </reference>
          <reference field="1" count="1">
            <x v="58"/>
          </reference>
        </references>
      </pivotArea>
    </format>
    <format dxfId="244">
      <pivotArea dataOnly="0" labelOnly="1" outline="0" fieldPosition="0">
        <references count="2">
          <reference field="0" count="1" selected="0">
            <x v="114"/>
          </reference>
          <reference field="1" count="1">
            <x v="59"/>
          </reference>
        </references>
      </pivotArea>
    </format>
    <format dxfId="243">
      <pivotArea dataOnly="0" labelOnly="1" outline="0" fieldPosition="0">
        <references count="2">
          <reference field="0" count="1" selected="0">
            <x v="115"/>
          </reference>
          <reference field="1" count="1">
            <x v="58"/>
          </reference>
        </references>
      </pivotArea>
    </format>
    <format dxfId="242">
      <pivotArea dataOnly="0" labelOnly="1" outline="0" fieldPosition="0">
        <references count="2">
          <reference field="0" count="1" selected="0">
            <x v="116"/>
          </reference>
          <reference field="1" count="1">
            <x v="60"/>
          </reference>
        </references>
      </pivotArea>
    </format>
    <format dxfId="241">
      <pivotArea dataOnly="0" labelOnly="1" outline="0" fieldPosition="0">
        <references count="2">
          <reference field="0" count="1" selected="0">
            <x v="117"/>
          </reference>
          <reference field="1" count="1">
            <x v="61"/>
          </reference>
        </references>
      </pivotArea>
    </format>
    <format dxfId="240">
      <pivotArea dataOnly="0" labelOnly="1" outline="0" fieldPosition="0">
        <references count="2">
          <reference field="0" count="1" selected="0">
            <x v="118"/>
          </reference>
          <reference field="1" count="1">
            <x v="64"/>
          </reference>
        </references>
      </pivotArea>
    </format>
    <format dxfId="239">
      <pivotArea dataOnly="0" labelOnly="1" outline="0" fieldPosition="0">
        <references count="2">
          <reference field="0" count="1" selected="0">
            <x v="119"/>
          </reference>
          <reference field="1" count="1">
            <x v="67"/>
          </reference>
        </references>
      </pivotArea>
    </format>
    <format dxfId="238">
      <pivotArea dataOnly="0" labelOnly="1" outline="0" fieldPosition="0">
        <references count="2">
          <reference field="0" count="1" selected="0">
            <x v="120"/>
          </reference>
          <reference field="1" count="1">
            <x v="70"/>
          </reference>
        </references>
      </pivotArea>
    </format>
    <format dxfId="237">
      <pivotArea dataOnly="0" labelOnly="1" outline="0" fieldPosition="0">
        <references count="2">
          <reference field="0" count="1" selected="0">
            <x v="121"/>
          </reference>
          <reference field="1" count="1">
            <x v="71"/>
          </reference>
        </references>
      </pivotArea>
    </format>
    <format dxfId="236">
      <pivotArea dataOnly="0" labelOnly="1" outline="0" fieldPosition="0">
        <references count="2">
          <reference field="0" count="1" selected="0">
            <x v="122"/>
          </reference>
          <reference field="1" count="1">
            <x v="72"/>
          </reference>
        </references>
      </pivotArea>
    </format>
    <format dxfId="235">
      <pivotArea dataOnly="0" labelOnly="1" outline="0" fieldPosition="0">
        <references count="2">
          <reference field="0" count="1" selected="0">
            <x v="123"/>
          </reference>
          <reference field="1" count="1">
            <x v="74"/>
          </reference>
        </references>
      </pivotArea>
    </format>
    <format dxfId="234">
      <pivotArea dataOnly="0" labelOnly="1" outline="0" fieldPosition="0">
        <references count="2">
          <reference field="0" count="1" selected="0">
            <x v="124"/>
          </reference>
          <reference field="1" count="1">
            <x v="75"/>
          </reference>
        </references>
      </pivotArea>
    </format>
    <format dxfId="233">
      <pivotArea dataOnly="0" labelOnly="1" outline="0" fieldPosition="0">
        <references count="2">
          <reference field="0" count="1" selected="0">
            <x v="125"/>
          </reference>
          <reference field="1" count="1">
            <x v="77"/>
          </reference>
        </references>
      </pivotArea>
    </format>
    <format dxfId="232">
      <pivotArea dataOnly="0" labelOnly="1" outline="0" fieldPosition="0">
        <references count="2">
          <reference field="0" count="1" selected="0">
            <x v="126"/>
          </reference>
          <reference field="1" count="1">
            <x v="78"/>
          </reference>
        </references>
      </pivotArea>
    </format>
    <format dxfId="231">
      <pivotArea dataOnly="0" labelOnly="1" outline="0" fieldPosition="0">
        <references count="2">
          <reference field="0" count="1" selected="0">
            <x v="127"/>
          </reference>
          <reference field="1" count="1">
            <x v="79"/>
          </reference>
        </references>
      </pivotArea>
    </format>
    <format dxfId="230">
      <pivotArea dataOnly="0" labelOnly="1" outline="0" fieldPosition="0">
        <references count="2">
          <reference field="0" count="1" selected="0">
            <x v="128"/>
          </reference>
          <reference field="1" count="1">
            <x v="81"/>
          </reference>
        </references>
      </pivotArea>
    </format>
    <format dxfId="229">
      <pivotArea dataOnly="0" labelOnly="1" outline="0" fieldPosition="0">
        <references count="2">
          <reference field="0" count="1" selected="0">
            <x v="129"/>
          </reference>
          <reference field="1" count="1">
            <x v="82"/>
          </reference>
        </references>
      </pivotArea>
    </format>
    <format dxfId="228">
      <pivotArea dataOnly="0" labelOnly="1" outline="0" fieldPosition="0">
        <references count="2">
          <reference field="0" count="1" selected="0">
            <x v="130"/>
          </reference>
          <reference field="1" count="1">
            <x v="83"/>
          </reference>
        </references>
      </pivotArea>
    </format>
    <format dxfId="227">
      <pivotArea dataOnly="0" labelOnly="1" outline="0" fieldPosition="0">
        <references count="2">
          <reference field="0" count="1" selected="0">
            <x v="131"/>
          </reference>
          <reference field="1" count="1">
            <x v="84"/>
          </reference>
        </references>
      </pivotArea>
    </format>
    <format dxfId="226">
      <pivotArea dataOnly="0" labelOnly="1" outline="0" fieldPosition="0">
        <references count="2">
          <reference field="0" count="1" selected="0">
            <x v="132"/>
          </reference>
          <reference field="1" count="1">
            <x v="86"/>
          </reference>
        </references>
      </pivotArea>
    </format>
    <format dxfId="225">
      <pivotArea dataOnly="0" labelOnly="1" outline="0" fieldPosition="0">
        <references count="2">
          <reference field="0" count="1" selected="0">
            <x v="133"/>
          </reference>
          <reference field="1" count="1">
            <x v="88"/>
          </reference>
        </references>
      </pivotArea>
    </format>
    <format dxfId="224">
      <pivotArea dataOnly="0" labelOnly="1" outline="0" fieldPosition="0">
        <references count="2">
          <reference field="0" count="1" selected="0">
            <x v="134"/>
          </reference>
          <reference field="1" count="1">
            <x v="89"/>
          </reference>
        </references>
      </pivotArea>
    </format>
    <format dxfId="223">
      <pivotArea dataOnly="0" labelOnly="1" outline="0" fieldPosition="0">
        <references count="2">
          <reference field="0" count="1" selected="0">
            <x v="135"/>
          </reference>
          <reference field="1" count="1">
            <x v="90"/>
          </reference>
        </references>
      </pivotArea>
    </format>
    <format dxfId="222">
      <pivotArea dataOnly="0" labelOnly="1" outline="0" fieldPosition="0">
        <references count="2">
          <reference field="0" count="1" selected="0">
            <x v="136"/>
          </reference>
          <reference field="1" count="1">
            <x v="91"/>
          </reference>
        </references>
      </pivotArea>
    </format>
    <format dxfId="221">
      <pivotArea dataOnly="0" labelOnly="1" outline="0" fieldPosition="0">
        <references count="2">
          <reference field="0" count="1" selected="0">
            <x v="137"/>
          </reference>
          <reference field="1" count="1">
            <x v="94"/>
          </reference>
        </references>
      </pivotArea>
    </format>
    <format dxfId="220">
      <pivotArea dataOnly="0" labelOnly="1" outline="0" fieldPosition="0">
        <references count="2">
          <reference field="0" count="1" selected="0">
            <x v="138"/>
          </reference>
          <reference field="1" count="1">
            <x v="97"/>
          </reference>
        </references>
      </pivotArea>
    </format>
    <format dxfId="219">
      <pivotArea dataOnly="0" labelOnly="1" outline="0" fieldPosition="0">
        <references count="2">
          <reference field="0" count="1" selected="0">
            <x v="139"/>
          </reference>
          <reference field="1" count="1">
            <x v="98"/>
          </reference>
        </references>
      </pivotArea>
    </format>
    <format dxfId="218">
      <pivotArea dataOnly="0" labelOnly="1" outline="0" fieldPosition="0">
        <references count="2">
          <reference field="0" count="1" selected="0">
            <x v="140"/>
          </reference>
          <reference field="1" count="1">
            <x v="104"/>
          </reference>
        </references>
      </pivotArea>
    </format>
    <format dxfId="217">
      <pivotArea dataOnly="0" labelOnly="1" outline="0" fieldPosition="0">
        <references count="2">
          <reference field="0" count="1" selected="0">
            <x v="141"/>
          </reference>
          <reference field="1" count="1">
            <x v="105"/>
          </reference>
        </references>
      </pivotArea>
    </format>
    <format dxfId="216">
      <pivotArea dataOnly="0" labelOnly="1" outline="0" fieldPosition="0">
        <references count="2">
          <reference field="0" count="1" selected="0">
            <x v="142"/>
          </reference>
          <reference field="1" count="1">
            <x v="109"/>
          </reference>
        </references>
      </pivotArea>
    </format>
    <format dxfId="215">
      <pivotArea dataOnly="0" labelOnly="1" outline="0" fieldPosition="0">
        <references count="2">
          <reference field="0" count="1" selected="0">
            <x v="143"/>
          </reference>
          <reference field="1" count="1">
            <x v="110"/>
          </reference>
        </references>
      </pivotArea>
    </format>
    <format dxfId="214">
      <pivotArea dataOnly="0" labelOnly="1" outline="0" fieldPosition="0">
        <references count="2">
          <reference field="0" count="1" selected="0">
            <x v="144"/>
          </reference>
          <reference field="1" count="1">
            <x v="109"/>
          </reference>
        </references>
      </pivotArea>
    </format>
    <format dxfId="213">
      <pivotArea dataOnly="0" labelOnly="1" outline="0" fieldPosition="0">
        <references count="2">
          <reference field="0" count="1" selected="0">
            <x v="145"/>
          </reference>
          <reference field="1" count="1">
            <x v="110"/>
          </reference>
        </references>
      </pivotArea>
    </format>
    <format dxfId="212">
      <pivotArea dataOnly="0" labelOnly="1" outline="0" fieldPosition="0">
        <references count="2">
          <reference field="0" count="1" selected="0">
            <x v="146"/>
          </reference>
          <reference field="1" count="1">
            <x v="111"/>
          </reference>
        </references>
      </pivotArea>
    </format>
    <format dxfId="211">
      <pivotArea dataOnly="0" labelOnly="1" outline="0" fieldPosition="0">
        <references count="2">
          <reference field="0" count="1" selected="0">
            <x v="147"/>
          </reference>
          <reference field="1" count="1">
            <x v="113"/>
          </reference>
        </references>
      </pivotArea>
    </format>
    <format dxfId="210">
      <pivotArea dataOnly="0" labelOnly="1" outline="0" fieldPosition="0">
        <references count="2">
          <reference field="0" count="1" selected="0">
            <x v="148"/>
          </reference>
          <reference field="1" count="1">
            <x v="117"/>
          </reference>
        </references>
      </pivotArea>
    </format>
    <format dxfId="209">
      <pivotArea dataOnly="0" labelOnly="1" outline="0" fieldPosition="0">
        <references count="2">
          <reference field="0" count="1" selected="0">
            <x v="149"/>
          </reference>
          <reference field="1" count="1">
            <x v="118"/>
          </reference>
        </references>
      </pivotArea>
    </format>
    <format dxfId="208">
      <pivotArea dataOnly="0" labelOnly="1" outline="0" fieldPosition="0">
        <references count="2">
          <reference field="0" count="1" selected="0">
            <x v="150"/>
          </reference>
          <reference field="1" count="1">
            <x v="120"/>
          </reference>
        </references>
      </pivotArea>
    </format>
    <format dxfId="207">
      <pivotArea dataOnly="0" labelOnly="1" outline="0" fieldPosition="0">
        <references count="2">
          <reference field="0" count="1" selected="0">
            <x v="151"/>
          </reference>
          <reference field="1" count="1">
            <x v="125"/>
          </reference>
        </references>
      </pivotArea>
    </format>
    <format dxfId="206">
      <pivotArea dataOnly="0" labelOnly="1" outline="0" fieldPosition="0">
        <references count="2">
          <reference field="0" count="1" selected="0">
            <x v="152"/>
          </reference>
          <reference field="1" count="1">
            <x v="126"/>
          </reference>
        </references>
      </pivotArea>
    </format>
    <format dxfId="205">
      <pivotArea dataOnly="0" labelOnly="1" outline="0" fieldPosition="0">
        <references count="2">
          <reference field="0" count="1" selected="0">
            <x v="153"/>
          </reference>
          <reference field="1" count="1">
            <x v="127"/>
          </reference>
        </references>
      </pivotArea>
    </format>
    <format dxfId="204">
      <pivotArea dataOnly="0" labelOnly="1" outline="0" fieldPosition="0">
        <references count="2">
          <reference field="0" count="1" selected="0">
            <x v="154"/>
          </reference>
          <reference field="1" count="1">
            <x v="135"/>
          </reference>
        </references>
      </pivotArea>
    </format>
    <format dxfId="203">
      <pivotArea dataOnly="0" labelOnly="1" outline="0" fieldPosition="0">
        <references count="2">
          <reference field="0" count="1" selected="0">
            <x v="155"/>
          </reference>
          <reference field="1" count="1">
            <x v="136"/>
          </reference>
        </references>
      </pivotArea>
    </format>
    <format dxfId="202">
      <pivotArea dataOnly="0" labelOnly="1" outline="0" fieldPosition="0">
        <references count="2">
          <reference field="0" count="1" selected="0">
            <x v="156"/>
          </reference>
          <reference field="1" count="1">
            <x v="140"/>
          </reference>
        </references>
      </pivotArea>
    </format>
    <format dxfId="201">
      <pivotArea dataOnly="0" labelOnly="1" outline="0" fieldPosition="0">
        <references count="2">
          <reference field="0" count="1" selected="0">
            <x v="157"/>
          </reference>
          <reference field="1" count="1">
            <x v="142"/>
          </reference>
        </references>
      </pivotArea>
    </format>
    <format dxfId="200">
      <pivotArea dataOnly="0" labelOnly="1" outline="0" fieldPosition="0">
        <references count="2">
          <reference field="0" count="1" selected="0">
            <x v="158"/>
          </reference>
          <reference field="1" count="1">
            <x v="143"/>
          </reference>
        </references>
      </pivotArea>
    </format>
    <format dxfId="199">
      <pivotArea dataOnly="0" labelOnly="1" outline="0" fieldPosition="0">
        <references count="2">
          <reference field="0" count="1" selected="0">
            <x v="159"/>
          </reference>
          <reference field="1" count="1">
            <x v="150"/>
          </reference>
        </references>
      </pivotArea>
    </format>
    <format dxfId="198">
      <pivotArea dataOnly="0" labelOnly="1" outline="0" fieldPosition="0">
        <references count="2">
          <reference field="0" count="1" selected="0">
            <x v="160"/>
          </reference>
          <reference field="1" count="1">
            <x v="152"/>
          </reference>
        </references>
      </pivotArea>
    </format>
    <format dxfId="197">
      <pivotArea dataOnly="0" labelOnly="1" outline="0" fieldPosition="0">
        <references count="2">
          <reference field="0" count="1" selected="0">
            <x v="161"/>
          </reference>
          <reference field="1" count="1">
            <x v="153"/>
          </reference>
        </references>
      </pivotArea>
    </format>
    <format dxfId="196">
      <pivotArea dataOnly="0" labelOnly="1" outline="0" fieldPosition="0">
        <references count="2">
          <reference field="0" count="1" selected="0">
            <x v="162"/>
          </reference>
          <reference field="1" count="1">
            <x v="154"/>
          </reference>
        </references>
      </pivotArea>
    </format>
    <format dxfId="195">
      <pivotArea dataOnly="0" labelOnly="1" outline="0" fieldPosition="0">
        <references count="2">
          <reference field="0" count="1" selected="0">
            <x v="163"/>
          </reference>
          <reference field="1" count="1">
            <x v="155"/>
          </reference>
        </references>
      </pivotArea>
    </format>
    <format dxfId="194">
      <pivotArea dataOnly="0" labelOnly="1" outline="0" fieldPosition="0">
        <references count="2">
          <reference field="0" count="1" selected="0">
            <x v="164"/>
          </reference>
          <reference field="1" count="1">
            <x v="156"/>
          </reference>
        </references>
      </pivotArea>
    </format>
    <format dxfId="193">
      <pivotArea dataOnly="0" labelOnly="1" outline="0" fieldPosition="0">
        <references count="2">
          <reference field="0" count="1" selected="0">
            <x v="165"/>
          </reference>
          <reference field="1" count="1">
            <x v="157"/>
          </reference>
        </references>
      </pivotArea>
    </format>
    <format dxfId="192">
      <pivotArea dataOnly="0" labelOnly="1" outline="0" fieldPosition="0">
        <references count="2">
          <reference field="0" count="1" selected="0">
            <x v="166"/>
          </reference>
          <reference field="1" count="1">
            <x v="158"/>
          </reference>
        </references>
      </pivotArea>
    </format>
    <format dxfId="191">
      <pivotArea dataOnly="0" labelOnly="1" outline="0" fieldPosition="0">
        <references count="2">
          <reference field="0" count="1" selected="0">
            <x v="167"/>
          </reference>
          <reference field="1" count="1">
            <x v="159"/>
          </reference>
        </references>
      </pivotArea>
    </format>
    <format dxfId="190">
      <pivotArea dataOnly="0" labelOnly="1" outline="0" fieldPosition="0">
        <references count="2">
          <reference field="0" count="1" selected="0">
            <x v="168"/>
          </reference>
          <reference field="1" count="1">
            <x v="160"/>
          </reference>
        </references>
      </pivotArea>
    </format>
    <format dxfId="189">
      <pivotArea dataOnly="0" labelOnly="1" outline="0" fieldPosition="0">
        <references count="2">
          <reference field="0" count="1" selected="0">
            <x v="169"/>
          </reference>
          <reference field="1" count="1">
            <x v="161"/>
          </reference>
        </references>
      </pivotArea>
    </format>
    <format dxfId="188">
      <pivotArea dataOnly="0" labelOnly="1" outline="0" fieldPosition="0">
        <references count="2">
          <reference field="0" count="1" selected="0">
            <x v="170"/>
          </reference>
          <reference field="1" count="1">
            <x v="162"/>
          </reference>
        </references>
      </pivotArea>
    </format>
    <format dxfId="187">
      <pivotArea dataOnly="0" labelOnly="1" outline="0" fieldPosition="0">
        <references count="2">
          <reference field="0" count="1" selected="0">
            <x v="171"/>
          </reference>
          <reference field="1" count="1">
            <x v="163"/>
          </reference>
        </references>
      </pivotArea>
    </format>
    <format dxfId="186">
      <pivotArea dataOnly="0" labelOnly="1" outline="0" fieldPosition="0">
        <references count="2">
          <reference field="0" count="1" selected="0">
            <x v="172"/>
          </reference>
          <reference field="1" count="1">
            <x v="164"/>
          </reference>
        </references>
      </pivotArea>
    </format>
    <format dxfId="185">
      <pivotArea dataOnly="0" labelOnly="1" outline="0" fieldPosition="0">
        <references count="2">
          <reference field="0" count="1" selected="0">
            <x v="173"/>
          </reference>
          <reference field="1" count="1">
            <x v="165"/>
          </reference>
        </references>
      </pivotArea>
    </format>
    <format dxfId="184">
      <pivotArea dataOnly="0" labelOnly="1" outline="0" fieldPosition="0">
        <references count="2">
          <reference field="0" count="1" selected="0">
            <x v="174"/>
          </reference>
          <reference field="1" count="1">
            <x v="166"/>
          </reference>
        </references>
      </pivotArea>
    </format>
    <format dxfId="183">
      <pivotArea dataOnly="0" labelOnly="1" outline="0" fieldPosition="0">
        <references count="2">
          <reference field="0" count="1" selected="0">
            <x v="175"/>
          </reference>
          <reference field="1" count="1">
            <x v="167"/>
          </reference>
        </references>
      </pivotArea>
    </format>
    <format dxfId="182">
      <pivotArea dataOnly="0" labelOnly="1" outline="0" fieldPosition="0">
        <references count="2">
          <reference field="0" count="1" selected="0">
            <x v="176"/>
          </reference>
          <reference field="1" count="1">
            <x v="168"/>
          </reference>
        </references>
      </pivotArea>
    </format>
    <format dxfId="181">
      <pivotArea dataOnly="0" labelOnly="1" outline="0" fieldPosition="0">
        <references count="2">
          <reference field="0" count="1" selected="0">
            <x v="177"/>
          </reference>
          <reference field="1" count="1">
            <x v="169"/>
          </reference>
        </references>
      </pivotArea>
    </format>
    <format dxfId="180">
      <pivotArea dataOnly="0" labelOnly="1" outline="0" fieldPosition="0">
        <references count="2">
          <reference field="0" count="1" selected="0">
            <x v="178"/>
          </reference>
          <reference field="1" count="1">
            <x v="170"/>
          </reference>
        </references>
      </pivotArea>
    </format>
    <format dxfId="179">
      <pivotArea dataOnly="0" labelOnly="1" outline="0" fieldPosition="0">
        <references count="2">
          <reference field="0" count="1" selected="0">
            <x v="179"/>
          </reference>
          <reference field="1" count="1">
            <x v="171"/>
          </reference>
        </references>
      </pivotArea>
    </format>
    <format dxfId="178">
      <pivotArea dataOnly="0" labelOnly="1" outline="0" fieldPosition="0">
        <references count="2">
          <reference field="0" count="1" selected="0">
            <x v="180"/>
          </reference>
          <reference field="1" count="1">
            <x v="172"/>
          </reference>
        </references>
      </pivotArea>
    </format>
    <format dxfId="177">
      <pivotArea dataOnly="0" labelOnly="1" outline="0" fieldPosition="0">
        <references count="2">
          <reference field="0" count="1" selected="0">
            <x v="181"/>
          </reference>
          <reference field="1" count="1">
            <x v="173"/>
          </reference>
        </references>
      </pivotArea>
    </format>
    <format dxfId="176">
      <pivotArea dataOnly="0" labelOnly="1" outline="0" fieldPosition="0">
        <references count="2">
          <reference field="0" count="1" selected="0">
            <x v="182"/>
          </reference>
          <reference field="1" count="1">
            <x v="174"/>
          </reference>
        </references>
      </pivotArea>
    </format>
    <format dxfId="175">
      <pivotArea dataOnly="0" labelOnly="1" outline="0" fieldPosition="0">
        <references count="2">
          <reference field="0" count="1" selected="0">
            <x v="183"/>
          </reference>
          <reference field="1" count="1">
            <x v="175"/>
          </reference>
        </references>
      </pivotArea>
    </format>
    <format dxfId="174">
      <pivotArea dataOnly="0" labelOnly="1" outline="0" fieldPosition="0">
        <references count="2">
          <reference field="0" count="1" selected="0">
            <x v="184"/>
          </reference>
          <reference field="1" count="1">
            <x v="176"/>
          </reference>
        </references>
      </pivotArea>
    </format>
    <format dxfId="173">
      <pivotArea dataOnly="0" labelOnly="1" outline="0" fieldPosition="0">
        <references count="2">
          <reference field="0" count="1" selected="0">
            <x v="185"/>
          </reference>
          <reference field="1" count="1">
            <x v="177"/>
          </reference>
        </references>
      </pivotArea>
    </format>
    <format dxfId="172">
      <pivotArea dataOnly="0" labelOnly="1" outline="0" fieldPosition="0">
        <references count="2">
          <reference field="0" count="1" selected="0">
            <x v="186"/>
          </reference>
          <reference field="1" count="1">
            <x v="135"/>
          </reference>
        </references>
      </pivotArea>
    </format>
    <format dxfId="171">
      <pivotArea dataOnly="0" labelOnly="1" outline="0" fieldPosition="0">
        <references count="2">
          <reference field="0" count="1" selected="0">
            <x v="187"/>
          </reference>
          <reference field="1" count="1">
            <x v="136"/>
          </reference>
        </references>
      </pivotArea>
    </format>
    <format dxfId="170">
      <pivotArea dataOnly="0" labelOnly="1" outline="0" fieldPosition="0">
        <references count="2">
          <reference field="0" count="1" selected="0">
            <x v="188"/>
          </reference>
          <reference field="1" count="1">
            <x v="178"/>
          </reference>
        </references>
      </pivotArea>
    </format>
    <format dxfId="169">
      <pivotArea dataOnly="0" labelOnly="1" outline="0" fieldPosition="0">
        <references count="2">
          <reference field="0" count="1" selected="0">
            <x v="189"/>
          </reference>
          <reference field="1" count="1">
            <x v="179"/>
          </reference>
        </references>
      </pivotArea>
    </format>
    <format dxfId="168">
      <pivotArea dataOnly="0" labelOnly="1" outline="0" fieldPosition="0">
        <references count="2">
          <reference field="0" count="1" selected="0">
            <x v="190"/>
          </reference>
          <reference field="1" count="1">
            <x v="180"/>
          </reference>
        </references>
      </pivotArea>
    </format>
    <format dxfId="167">
      <pivotArea dataOnly="0" labelOnly="1" outline="0" fieldPosition="0">
        <references count="2">
          <reference field="0" count="1" selected="0">
            <x v="191"/>
          </reference>
          <reference field="1" count="1">
            <x v="181"/>
          </reference>
        </references>
      </pivotArea>
    </format>
    <format dxfId="166">
      <pivotArea dataOnly="0" labelOnly="1" outline="0" fieldPosition="0">
        <references count="2">
          <reference field="0" count="1" selected="0">
            <x v="192"/>
          </reference>
          <reference field="1" count="1">
            <x v="182"/>
          </reference>
        </references>
      </pivotArea>
    </format>
    <format dxfId="165">
      <pivotArea dataOnly="0" labelOnly="1" outline="0" fieldPosition="0">
        <references count="2">
          <reference field="0" count="1" selected="0">
            <x v="193"/>
          </reference>
          <reference field="1" count="1">
            <x v="182"/>
          </reference>
        </references>
      </pivotArea>
    </format>
    <format dxfId="164">
      <pivotArea dataOnly="0" labelOnly="1" outline="0" fieldPosition="0">
        <references count="2">
          <reference field="0" count="1" selected="0">
            <x v="194"/>
          </reference>
          <reference field="1" count="1">
            <x v="183"/>
          </reference>
        </references>
      </pivotArea>
    </format>
    <format dxfId="163">
      <pivotArea dataOnly="0" labelOnly="1" outline="0" fieldPosition="0">
        <references count="2">
          <reference field="0" count="1" selected="0">
            <x v="195"/>
          </reference>
          <reference field="1" count="1">
            <x v="184"/>
          </reference>
        </references>
      </pivotArea>
    </format>
    <format dxfId="162">
      <pivotArea dataOnly="0" labelOnly="1" outline="0" fieldPosition="0">
        <references count="2">
          <reference field="0" count="1" selected="0">
            <x v="196"/>
          </reference>
          <reference field="1" count="1">
            <x v="185"/>
          </reference>
        </references>
      </pivotArea>
    </format>
    <format dxfId="161">
      <pivotArea dataOnly="0" labelOnly="1" outline="0" fieldPosition="0">
        <references count="2">
          <reference field="0" count="1" selected="0">
            <x v="197"/>
          </reference>
          <reference field="1" count="1">
            <x v="186"/>
          </reference>
        </references>
      </pivotArea>
    </format>
    <format dxfId="160">
      <pivotArea dataOnly="0" labelOnly="1" outline="0" fieldPosition="0">
        <references count="2">
          <reference field="0" count="1" selected="0">
            <x v="198"/>
          </reference>
          <reference field="1" count="1">
            <x v="187"/>
          </reference>
        </references>
      </pivotArea>
    </format>
    <format dxfId="159">
      <pivotArea dataOnly="0" labelOnly="1" outline="0" fieldPosition="0">
        <references count="2">
          <reference field="0" count="1" selected="0">
            <x v="199"/>
          </reference>
          <reference field="1" count="1">
            <x v="188"/>
          </reference>
        </references>
      </pivotArea>
    </format>
    <format dxfId="158">
      <pivotArea dataOnly="0" labelOnly="1" outline="0" fieldPosition="0">
        <references count="2">
          <reference field="0" count="1" selected="0">
            <x v="200"/>
          </reference>
          <reference field="1" count="1">
            <x v="154"/>
          </reference>
        </references>
      </pivotArea>
    </format>
    <format dxfId="157">
      <pivotArea dataOnly="0" labelOnly="1" outline="0" fieldPosition="0">
        <references count="2">
          <reference field="0" count="1" selected="0">
            <x v="201"/>
          </reference>
          <reference field="1" count="1">
            <x v="189"/>
          </reference>
        </references>
      </pivotArea>
    </format>
    <format dxfId="156">
      <pivotArea dataOnly="0" labelOnly="1" outline="0" fieldPosition="0">
        <references count="2">
          <reference field="0" count="1" selected="0">
            <x v="202"/>
          </reference>
          <reference field="1" count="1">
            <x v="189"/>
          </reference>
        </references>
      </pivotArea>
    </format>
    <format dxfId="155">
      <pivotArea dataOnly="0" labelOnly="1" outline="0" fieldPosition="0">
        <references count="2">
          <reference field="0" count="1" selected="0">
            <x v="203"/>
          </reference>
          <reference field="1" count="1">
            <x v="188"/>
          </reference>
        </references>
      </pivotArea>
    </format>
    <format dxfId="154">
      <pivotArea dataOnly="0" labelOnly="1" outline="0" fieldPosition="0">
        <references count="2">
          <reference field="0" count="1" selected="0">
            <x v="204"/>
          </reference>
          <reference field="1" count="1">
            <x v="190"/>
          </reference>
        </references>
      </pivotArea>
    </format>
    <format dxfId="153">
      <pivotArea dataOnly="0" labelOnly="1" outline="0" fieldPosition="0">
        <references count="2">
          <reference field="0" count="1" selected="0">
            <x v="205"/>
          </reference>
          <reference field="1" count="1">
            <x v="191"/>
          </reference>
        </references>
      </pivotArea>
    </format>
    <format dxfId="152">
      <pivotArea dataOnly="0" labelOnly="1" outline="0" fieldPosition="0">
        <references count="2">
          <reference field="0" count="1" selected="0">
            <x v="206"/>
          </reference>
          <reference field="1" count="1">
            <x v="192"/>
          </reference>
        </references>
      </pivotArea>
    </format>
    <format dxfId="151">
      <pivotArea dataOnly="0" labelOnly="1" outline="0" fieldPosition="0">
        <references count="2">
          <reference field="0" count="1" selected="0">
            <x v="207"/>
          </reference>
          <reference field="1" count="1">
            <x v="193"/>
          </reference>
        </references>
      </pivotArea>
    </format>
    <format dxfId="150">
      <pivotArea dataOnly="0" labelOnly="1" outline="0" fieldPosition="0">
        <references count="2">
          <reference field="0" count="1" selected="0">
            <x v="208"/>
          </reference>
          <reference field="1" count="1">
            <x v="194"/>
          </reference>
        </references>
      </pivotArea>
    </format>
    <format dxfId="149">
      <pivotArea dataOnly="0" labelOnly="1" outline="0" fieldPosition="0">
        <references count="2">
          <reference field="0" count="1" selected="0">
            <x v="209"/>
          </reference>
          <reference field="1" count="1">
            <x v="188"/>
          </reference>
        </references>
      </pivotArea>
    </format>
    <format dxfId="148">
      <pivotArea dataOnly="0" labelOnly="1" outline="0" fieldPosition="0">
        <references count="2">
          <reference field="0" count="1" selected="0">
            <x v="210"/>
          </reference>
          <reference field="1" count="1">
            <x v="195"/>
          </reference>
        </references>
      </pivotArea>
    </format>
    <format dxfId="147">
      <pivotArea dataOnly="0" labelOnly="1" outline="0" fieldPosition="0">
        <references count="2">
          <reference field="0" count="1" selected="0">
            <x v="211"/>
          </reference>
          <reference field="1" count="1">
            <x v="196"/>
          </reference>
        </references>
      </pivotArea>
    </format>
    <format dxfId="146">
      <pivotArea dataOnly="0" labelOnly="1" outline="0" fieldPosition="0">
        <references count="2">
          <reference field="0" count="1" selected="0">
            <x v="212"/>
          </reference>
          <reference field="1" count="1">
            <x v="36"/>
          </reference>
        </references>
      </pivotArea>
    </format>
    <format dxfId="145">
      <pivotArea dataOnly="0" labelOnly="1" outline="0" fieldPosition="0">
        <references count="2">
          <reference field="0" count="1" selected="0">
            <x v="213"/>
          </reference>
          <reference field="1" count="1">
            <x v="197"/>
          </reference>
        </references>
      </pivotArea>
    </format>
    <format dxfId="144">
      <pivotArea dataOnly="0" labelOnly="1" outline="0" fieldPosition="0">
        <references count="2">
          <reference field="0" count="1" selected="0">
            <x v="214"/>
          </reference>
          <reference field="1" count="1">
            <x v="198"/>
          </reference>
        </references>
      </pivotArea>
    </format>
    <format dxfId="143">
      <pivotArea dataOnly="0" labelOnly="1" outline="0" fieldPosition="0">
        <references count="2">
          <reference field="0" count="1" selected="0">
            <x v="215"/>
          </reference>
          <reference field="1" count="1">
            <x v="199"/>
          </reference>
        </references>
      </pivotArea>
    </format>
    <format dxfId="142">
      <pivotArea dataOnly="0" labelOnly="1" outline="0" fieldPosition="0">
        <references count="2">
          <reference field="0" count="1" selected="0">
            <x v="216"/>
          </reference>
          <reference field="1" count="1">
            <x v="200"/>
          </reference>
        </references>
      </pivotArea>
    </format>
    <format dxfId="141">
      <pivotArea dataOnly="0" labelOnly="1" outline="0" fieldPosition="0">
        <references count="2">
          <reference field="0" count="1" selected="0">
            <x v="217"/>
          </reference>
          <reference field="1" count="1">
            <x v="201"/>
          </reference>
        </references>
      </pivotArea>
    </format>
    <format dxfId="140">
      <pivotArea dataOnly="0" labelOnly="1" outline="0" fieldPosition="0">
        <references count="2">
          <reference field="0" count="1" selected="0">
            <x v="218"/>
          </reference>
          <reference field="1" count="1">
            <x v="202"/>
          </reference>
        </references>
      </pivotArea>
    </format>
    <format dxfId="139">
      <pivotArea dataOnly="0" labelOnly="1" outline="0" fieldPosition="0">
        <references count="2">
          <reference field="0" count="1" selected="0">
            <x v="219"/>
          </reference>
          <reference field="1" count="1">
            <x v="203"/>
          </reference>
        </references>
      </pivotArea>
    </format>
    <format dxfId="138">
      <pivotArea dataOnly="0" labelOnly="1" outline="0" fieldPosition="0">
        <references count="2">
          <reference field="0" count="1" selected="0">
            <x v="220"/>
          </reference>
          <reference field="1" count="1">
            <x v="204"/>
          </reference>
        </references>
      </pivotArea>
    </format>
    <format dxfId="137">
      <pivotArea dataOnly="0" labelOnly="1" outline="0" fieldPosition="0">
        <references count="2">
          <reference field="0" count="1" selected="0">
            <x v="221"/>
          </reference>
          <reference field="1" count="1">
            <x v="205"/>
          </reference>
        </references>
      </pivotArea>
    </format>
    <format dxfId="136">
      <pivotArea dataOnly="0" labelOnly="1" outline="0" fieldPosition="0">
        <references count="2">
          <reference field="0" count="1" selected="0">
            <x v="222"/>
          </reference>
          <reference field="1" count="1">
            <x v="206"/>
          </reference>
        </references>
      </pivotArea>
    </format>
    <format dxfId="135">
      <pivotArea dataOnly="0" labelOnly="1" outline="0" fieldPosition="0">
        <references count="2">
          <reference field="0" count="1" selected="0">
            <x v="223"/>
          </reference>
          <reference field="1" count="1">
            <x v="207"/>
          </reference>
        </references>
      </pivotArea>
    </format>
    <format dxfId="134">
      <pivotArea dataOnly="0" labelOnly="1" outline="0" fieldPosition="0">
        <references count="2">
          <reference field="0" count="1" selected="0">
            <x v="224"/>
          </reference>
          <reference field="1" count="1">
            <x v="208"/>
          </reference>
        </references>
      </pivotArea>
    </format>
    <format dxfId="133">
      <pivotArea dataOnly="0" labelOnly="1" outline="0" fieldPosition="0">
        <references count="2">
          <reference field="0" count="1" selected="0">
            <x v="225"/>
          </reference>
          <reference field="1" count="1">
            <x v="209"/>
          </reference>
        </references>
      </pivotArea>
    </format>
    <format dxfId="132">
      <pivotArea dataOnly="0" labelOnly="1" outline="0" fieldPosition="0">
        <references count="2">
          <reference field="0" count="1" selected="0">
            <x v="226"/>
          </reference>
          <reference field="1" count="1">
            <x v="210"/>
          </reference>
        </references>
      </pivotArea>
    </format>
    <format dxfId="131">
      <pivotArea dataOnly="0" labelOnly="1" outline="0" fieldPosition="0">
        <references count="2">
          <reference field="0" count="1" selected="0">
            <x v="227"/>
          </reference>
          <reference field="1" count="1">
            <x v="210"/>
          </reference>
        </references>
      </pivotArea>
    </format>
    <format dxfId="130">
      <pivotArea dataOnly="0" labelOnly="1" outline="0" fieldPosition="0">
        <references count="2">
          <reference field="0" count="1" selected="0">
            <x v="228"/>
          </reference>
          <reference field="1" count="1">
            <x v="211"/>
          </reference>
        </references>
      </pivotArea>
    </format>
    <format dxfId="129">
      <pivotArea dataOnly="0" labelOnly="1" outline="0" fieldPosition="0">
        <references count="2">
          <reference field="0" count="1" selected="0">
            <x v="229"/>
          </reference>
          <reference field="1" count="1">
            <x v="212"/>
          </reference>
        </references>
      </pivotArea>
    </format>
    <format dxfId="128">
      <pivotArea dataOnly="0" labelOnly="1" outline="0" fieldPosition="0">
        <references count="2">
          <reference field="0" count="1" selected="0">
            <x v="230"/>
          </reference>
          <reference field="1" count="1">
            <x v="213"/>
          </reference>
        </references>
      </pivotArea>
    </format>
    <format dxfId="127">
      <pivotArea dataOnly="0" labelOnly="1" outline="0" fieldPosition="0">
        <references count="2">
          <reference field="0" count="1" selected="0">
            <x v="231"/>
          </reference>
          <reference field="1" count="1">
            <x v="214"/>
          </reference>
        </references>
      </pivotArea>
    </format>
    <format dxfId="126">
      <pivotArea dataOnly="0" labelOnly="1" outline="0" fieldPosition="0">
        <references count="2">
          <reference field="0" count="1" selected="0">
            <x v="232"/>
          </reference>
          <reference field="1" count="1">
            <x v="215"/>
          </reference>
        </references>
      </pivotArea>
    </format>
    <format dxfId="125">
      <pivotArea dataOnly="0" labelOnly="1" outline="0" fieldPosition="0">
        <references count="2">
          <reference field="0" count="1" selected="0">
            <x v="233"/>
          </reference>
          <reference field="1" count="1">
            <x v="216"/>
          </reference>
        </references>
      </pivotArea>
    </format>
    <format dxfId="124">
      <pivotArea dataOnly="0" labelOnly="1" outline="0" fieldPosition="0">
        <references count="2">
          <reference field="0" count="1" selected="0">
            <x v="234"/>
          </reference>
          <reference field="1" count="1">
            <x v="217"/>
          </reference>
        </references>
      </pivotArea>
    </format>
    <format dxfId="123">
      <pivotArea dataOnly="0" labelOnly="1" outline="0" fieldPosition="0">
        <references count="2">
          <reference field="0" count="1" selected="0">
            <x v="235"/>
          </reference>
          <reference field="1" count="1">
            <x v="218"/>
          </reference>
        </references>
      </pivotArea>
    </format>
    <format dxfId="122">
      <pivotArea dataOnly="0" labelOnly="1" outline="0" fieldPosition="0">
        <references count="2">
          <reference field="0" count="1" selected="0">
            <x v="236"/>
          </reference>
          <reference field="1" count="1">
            <x v="219"/>
          </reference>
        </references>
      </pivotArea>
    </format>
    <format dxfId="121">
      <pivotArea dataOnly="0" labelOnly="1" outline="0" fieldPosition="0">
        <references count="2">
          <reference field="0" count="1" selected="0">
            <x v="237"/>
          </reference>
          <reference field="1" count="1">
            <x v="219"/>
          </reference>
        </references>
      </pivotArea>
    </format>
    <format dxfId="120">
      <pivotArea dataOnly="0" labelOnly="1" outline="0" fieldPosition="0">
        <references count="2">
          <reference field="0" count="1" selected="0">
            <x v="238"/>
          </reference>
          <reference field="1" count="1">
            <x v="220"/>
          </reference>
        </references>
      </pivotArea>
    </format>
    <format dxfId="119">
      <pivotArea dataOnly="0" labelOnly="1" outline="0" fieldPosition="0">
        <references count="2">
          <reference field="0" count="1" selected="0">
            <x v="239"/>
          </reference>
          <reference field="1" count="1">
            <x v="221"/>
          </reference>
        </references>
      </pivotArea>
    </format>
    <format dxfId="118">
      <pivotArea dataOnly="0" labelOnly="1" outline="0" fieldPosition="0">
        <references count="2">
          <reference field="0" count="1" selected="0">
            <x v="240"/>
          </reference>
          <reference field="1" count="1">
            <x v="222"/>
          </reference>
        </references>
      </pivotArea>
    </format>
    <format dxfId="117">
      <pivotArea dataOnly="0" labelOnly="1" outline="0" fieldPosition="0">
        <references count="2">
          <reference field="0" count="1" selected="0">
            <x v="241"/>
          </reference>
          <reference field="1" count="1">
            <x v="222"/>
          </reference>
        </references>
      </pivotArea>
    </format>
    <format dxfId="116">
      <pivotArea dataOnly="0" labelOnly="1" outline="0" fieldPosition="0">
        <references count="2">
          <reference field="0" count="1" selected="0">
            <x v="242"/>
          </reference>
          <reference field="1" count="1">
            <x v="223"/>
          </reference>
        </references>
      </pivotArea>
    </format>
    <format dxfId="115">
      <pivotArea dataOnly="0" labelOnly="1" outline="0" fieldPosition="0">
        <references count="2">
          <reference field="0" count="1" selected="0">
            <x v="243"/>
          </reference>
          <reference field="1" count="1">
            <x v="224"/>
          </reference>
        </references>
      </pivotArea>
    </format>
    <format dxfId="114">
      <pivotArea dataOnly="0" labelOnly="1" outline="0" fieldPosition="0">
        <references count="2">
          <reference field="0" count="1" selected="0">
            <x v="244"/>
          </reference>
          <reference field="1" count="1">
            <x v="225"/>
          </reference>
        </references>
      </pivotArea>
    </format>
    <format dxfId="113">
      <pivotArea dataOnly="0" labelOnly="1" outline="0" fieldPosition="0">
        <references count="2">
          <reference field="0" count="1" selected="0">
            <x v="245"/>
          </reference>
          <reference field="1" count="1">
            <x v="226"/>
          </reference>
        </references>
      </pivotArea>
    </format>
    <format dxfId="112">
      <pivotArea dataOnly="0" labelOnly="1" outline="0" fieldPosition="0">
        <references count="2">
          <reference field="0" count="1" selected="0">
            <x v="246"/>
          </reference>
          <reference field="1" count="1">
            <x v="227"/>
          </reference>
        </references>
      </pivotArea>
    </format>
    <format dxfId="111">
      <pivotArea dataOnly="0" labelOnly="1" outline="0" fieldPosition="0">
        <references count="2">
          <reference field="0" count="1" selected="0">
            <x v="247"/>
          </reference>
          <reference field="1" count="1">
            <x v="228"/>
          </reference>
        </references>
      </pivotArea>
    </format>
    <format dxfId="110">
      <pivotArea dataOnly="0" labelOnly="1" outline="0" fieldPosition="0">
        <references count="2">
          <reference field="0" count="1" selected="0">
            <x v="248"/>
          </reference>
          <reference field="1" count="1">
            <x v="229"/>
          </reference>
        </references>
      </pivotArea>
    </format>
    <format dxfId="109">
      <pivotArea dataOnly="0" labelOnly="1" outline="0" fieldPosition="0">
        <references count="2">
          <reference field="0" count="1" selected="0">
            <x v="249"/>
          </reference>
          <reference field="1" count="1">
            <x v="230"/>
          </reference>
        </references>
      </pivotArea>
    </format>
    <format dxfId="108">
      <pivotArea dataOnly="0" labelOnly="1" outline="0" fieldPosition="0">
        <references count="2">
          <reference field="0" count="1" selected="0">
            <x v="250"/>
          </reference>
          <reference field="1" count="1">
            <x v="231"/>
          </reference>
        </references>
      </pivotArea>
    </format>
    <format dxfId="107">
      <pivotArea dataOnly="0" labelOnly="1" outline="0" fieldPosition="0">
        <references count="2">
          <reference field="0" count="1" selected="0">
            <x v="251"/>
          </reference>
          <reference field="1" count="1">
            <x v="232"/>
          </reference>
        </references>
      </pivotArea>
    </format>
    <format dxfId="106">
      <pivotArea dataOnly="0" labelOnly="1" outline="0" fieldPosition="0">
        <references count="2">
          <reference field="0" count="1" selected="0">
            <x v="252"/>
          </reference>
          <reference field="1" count="1">
            <x v="216"/>
          </reference>
        </references>
      </pivotArea>
    </format>
    <format dxfId="105">
      <pivotArea dataOnly="0" labelOnly="1" outline="0" fieldPosition="0">
        <references count="2">
          <reference field="0" count="1" selected="0">
            <x v="253"/>
          </reference>
          <reference field="1" count="1">
            <x v="233"/>
          </reference>
        </references>
      </pivotArea>
    </format>
    <format dxfId="104">
      <pivotArea dataOnly="0" labelOnly="1" outline="0" fieldPosition="0">
        <references count="2">
          <reference field="0" count="1" selected="0">
            <x v="254"/>
          </reference>
          <reference field="1" count="1">
            <x v="234"/>
          </reference>
        </references>
      </pivotArea>
    </format>
    <format dxfId="103">
      <pivotArea dataOnly="0" labelOnly="1" outline="0" fieldPosition="0">
        <references count="2">
          <reference field="0" count="1" selected="0">
            <x v="255"/>
          </reference>
          <reference field="1" count="1">
            <x v="235"/>
          </reference>
        </references>
      </pivotArea>
    </format>
    <format dxfId="102">
      <pivotArea dataOnly="0" labelOnly="1" outline="0" fieldPosition="0">
        <references count="2">
          <reference field="0" count="1" selected="0">
            <x v="256"/>
          </reference>
          <reference field="1" count="1">
            <x v="236"/>
          </reference>
        </references>
      </pivotArea>
    </format>
    <format dxfId="101">
      <pivotArea dataOnly="0" labelOnly="1" outline="0" fieldPosition="0">
        <references count="2">
          <reference field="0" count="1" selected="0">
            <x v="257"/>
          </reference>
          <reference field="1" count="1">
            <x v="237"/>
          </reference>
        </references>
      </pivotArea>
    </format>
    <format dxfId="100">
      <pivotArea dataOnly="0" labelOnly="1" outline="0" fieldPosition="0">
        <references count="2">
          <reference field="0" count="1" selected="0">
            <x v="258"/>
          </reference>
          <reference field="1" count="1">
            <x v="238"/>
          </reference>
        </references>
      </pivotArea>
    </format>
    <format dxfId="99">
      <pivotArea dataOnly="0" labelOnly="1" outline="0" fieldPosition="0">
        <references count="2">
          <reference field="0" count="1" selected="0">
            <x v="259"/>
          </reference>
          <reference field="1" count="1">
            <x v="239"/>
          </reference>
        </references>
      </pivotArea>
    </format>
    <format dxfId="98">
      <pivotArea dataOnly="0" labelOnly="1" outline="0" fieldPosition="0">
        <references count="2">
          <reference field="0" count="1" selected="0">
            <x v="260"/>
          </reference>
          <reference field="1" count="1">
            <x v="240"/>
          </reference>
        </references>
      </pivotArea>
    </format>
    <format dxfId="97">
      <pivotArea dataOnly="0" labelOnly="1" outline="0" fieldPosition="0">
        <references count="2">
          <reference field="0" count="1" selected="0">
            <x v="261"/>
          </reference>
          <reference field="1" count="1">
            <x v="240"/>
          </reference>
        </references>
      </pivotArea>
    </format>
    <format dxfId="96">
      <pivotArea dataOnly="0" labelOnly="1" outline="0" fieldPosition="0">
        <references count="2">
          <reference field="0" count="1" selected="0">
            <x v="262"/>
          </reference>
          <reference field="1" count="1">
            <x v="241"/>
          </reference>
        </references>
      </pivotArea>
    </format>
    <format dxfId="95">
      <pivotArea dataOnly="0" labelOnly="1" outline="0" fieldPosition="0">
        <references count="2">
          <reference field="0" count="1" selected="0">
            <x v="263"/>
          </reference>
          <reference field="1" count="1">
            <x v="242"/>
          </reference>
        </references>
      </pivotArea>
    </format>
    <format dxfId="94">
      <pivotArea dataOnly="0" labelOnly="1" outline="0" fieldPosition="0">
        <references count="2">
          <reference field="0" count="1" selected="0">
            <x v="264"/>
          </reference>
          <reference field="1" count="1">
            <x v="243"/>
          </reference>
        </references>
      </pivotArea>
    </format>
    <format dxfId="93">
      <pivotArea dataOnly="0" labelOnly="1" outline="0" fieldPosition="0">
        <references count="2">
          <reference field="0" count="1" selected="0">
            <x v="265"/>
          </reference>
          <reference field="1" count="1">
            <x v="244"/>
          </reference>
        </references>
      </pivotArea>
    </format>
    <format dxfId="92">
      <pivotArea dataOnly="0" labelOnly="1" outline="0" fieldPosition="0">
        <references count="2">
          <reference field="0" count="1" selected="0">
            <x v="266"/>
          </reference>
          <reference field="1" count="1">
            <x v="24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A6:B11" firstHeaderRow="1" firstDataRow="1" firstDataCol="2" rowPageCount="2" colPageCount="1"/>
  <pivotFields count="4">
    <pivotField axis="axisRow" compact="0" outline="0" showAll="0"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s>
    </pivotField>
    <pivotField axis="axisPage" compact="0" outline="0" multipleItemSelectionAllowed="1" showAll="0" defaultSubtotal="0">
      <items count="18">
        <item x="9"/>
        <item h="1" x="17"/>
        <item h="1" x="3"/>
        <item h="1" x="4"/>
        <item h="1" x="16"/>
        <item h="1" x="12"/>
        <item h="1" x="8"/>
        <item h="1" x="0"/>
        <item h="1" x="1"/>
        <item h="1" x="2"/>
        <item h="1" x="5"/>
        <item h="1" x="6"/>
        <item h="1" x="7"/>
        <item h="1" x="10"/>
        <item h="1" x="11"/>
        <item h="1" x="13"/>
        <item h="1" x="14"/>
        <item h="1" x="15"/>
      </items>
    </pivotField>
    <pivotField axis="axisPage" compact="0" outline="0" multipleItemSelectionAllowed="1" showAll="0" defaultSubtotal="0">
      <items count="21">
        <item h="1" x="20"/>
        <item h="1" x="0"/>
        <item h="1" x="1"/>
        <item h="1" x="2"/>
        <item h="1" x="3"/>
        <item h="1" x="4"/>
        <item h="1" x="5"/>
        <item h="1" x="6"/>
        <item h="1" x="7"/>
        <item h="1" x="8"/>
        <item x="9"/>
        <item h="1" x="10"/>
        <item h="1" x="11"/>
        <item h="1" x="12"/>
        <item h="1" x="13"/>
        <item h="1" x="14"/>
        <item h="1" x="15"/>
        <item h="1" x="16"/>
        <item h="1" x="17"/>
        <item h="1" x="18"/>
        <item h="1" x="19"/>
      </items>
    </pivotField>
  </pivotFields>
  <rowFields count="2">
    <field x="0"/>
    <field x="1"/>
  </rowFields>
  <rowItems count="5">
    <i>
      <x v="34"/>
      <x v="31"/>
    </i>
    <i>
      <x v="50"/>
      <x v="44"/>
    </i>
    <i>
      <x v="51"/>
      <x v="45"/>
    </i>
    <i>
      <x v="52"/>
      <x v="45"/>
    </i>
    <i>
      <x v="57"/>
      <x v="45"/>
    </i>
  </rowItems>
  <colItems count="1">
    <i/>
  </colItems>
  <pageFields count="2">
    <pageField fld="2" hier="-1"/>
    <pageField fld="3" hier="-1"/>
  </pageFields>
  <formats count="92">
    <format dxfId="91">
      <pivotArea type="all" dataOnly="0" outline="0" fieldPosition="0"/>
    </format>
    <format dxfId="90">
      <pivotArea field="0" type="button" dataOnly="0" labelOnly="1" outline="0" axis="axisRow" fieldPosition="0"/>
    </format>
    <format dxfId="89">
      <pivotArea field="1" type="button" dataOnly="0" labelOnly="1" outline="0" axis="axisRow" fieldPosition="1"/>
    </format>
    <format dxfId="88">
      <pivotArea type="all" dataOnly="0" outline="0" fieldPosition="0"/>
    </format>
    <format dxfId="87">
      <pivotArea field="0" type="button" dataOnly="0" labelOnly="1" outline="0" axis="axisRow" fieldPosition="0"/>
    </format>
    <format dxfId="86">
      <pivotArea field="1" type="button" dataOnly="0" labelOnly="1" outline="0" axis="axisRow" fieldPosition="1"/>
    </format>
    <format dxfId="85">
      <pivotArea field="1" type="button" dataOnly="0" labelOnly="1" outline="0" axis="axisRow" fieldPosition="1"/>
    </format>
    <format dxfId="84">
      <pivotArea dataOnly="0" labelOnly="1" outline="0" fieldPosition="0">
        <references count="2">
          <reference field="0" count="1" selected="0">
            <x v="34"/>
          </reference>
          <reference field="1" count="1">
            <x v="31"/>
          </reference>
        </references>
      </pivotArea>
    </format>
    <format dxfId="83">
      <pivotArea dataOnly="0" labelOnly="1" outline="0" fieldPosition="0">
        <references count="2">
          <reference field="0" count="1" selected="0">
            <x v="50"/>
          </reference>
          <reference field="1" count="1">
            <x v="44"/>
          </reference>
        </references>
      </pivotArea>
    </format>
    <format dxfId="82">
      <pivotArea dataOnly="0" labelOnly="1" outline="0" fieldPosition="0">
        <references count="2">
          <reference field="0" count="1" selected="0">
            <x v="51"/>
          </reference>
          <reference field="1" count="1">
            <x v="45"/>
          </reference>
        </references>
      </pivotArea>
    </format>
    <format dxfId="81">
      <pivotArea dataOnly="0" labelOnly="1" outline="0" fieldPosition="0">
        <references count="2">
          <reference field="0" count="1" selected="0">
            <x v="52"/>
          </reference>
          <reference field="1" count="1">
            <x v="45"/>
          </reference>
        </references>
      </pivotArea>
    </format>
    <format dxfId="80">
      <pivotArea dataOnly="0" labelOnly="1" outline="0" fieldPosition="0">
        <references count="2">
          <reference field="0" count="1" selected="0">
            <x v="57"/>
          </reference>
          <reference field="1" count="1">
            <x v="45"/>
          </reference>
        </references>
      </pivotArea>
    </format>
    <format dxfId="79">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8">
      <pivotArea dataOnly="0" labelOnly="1" outline="0" fieldPosition="0">
        <references count="1">
          <reference field="0" count="28">
            <x v="50"/>
            <x v="51"/>
            <x v="52"/>
            <x v="53"/>
            <x v="54"/>
            <x v="55"/>
            <x v="56"/>
            <x v="57"/>
            <x v="58"/>
            <x v="59"/>
            <x v="60"/>
            <x v="61"/>
            <x v="62"/>
            <x v="63"/>
            <x v="64"/>
            <x v="65"/>
            <x v="66"/>
            <x v="67"/>
            <x v="68"/>
            <x v="69"/>
            <x v="70"/>
            <x v="71"/>
            <x v="72"/>
            <x v="73"/>
            <x v="74"/>
            <x v="75"/>
            <x v="76"/>
            <x v="77"/>
          </reference>
        </references>
      </pivotArea>
    </format>
    <format dxfId="77">
      <pivotArea dataOnly="0" labelOnly="1" outline="0" fieldPosition="0">
        <references count="2">
          <reference field="0" count="1" selected="0">
            <x v="0"/>
          </reference>
          <reference field="1" count="1">
            <x v="0"/>
          </reference>
        </references>
      </pivotArea>
    </format>
    <format dxfId="76">
      <pivotArea dataOnly="0" labelOnly="1" outline="0" fieldPosition="0">
        <references count="2">
          <reference field="0" count="1" selected="0">
            <x v="1"/>
          </reference>
          <reference field="1" count="1">
            <x v="1"/>
          </reference>
        </references>
      </pivotArea>
    </format>
    <format dxfId="75">
      <pivotArea dataOnly="0" labelOnly="1" outline="0" fieldPosition="0">
        <references count="2">
          <reference field="0" count="1" selected="0">
            <x v="2"/>
          </reference>
          <reference field="1" count="1">
            <x v="2"/>
          </reference>
        </references>
      </pivotArea>
    </format>
    <format dxfId="74">
      <pivotArea dataOnly="0" labelOnly="1" outline="0" fieldPosition="0">
        <references count="2">
          <reference field="0" count="1" selected="0">
            <x v="3"/>
          </reference>
          <reference field="1" count="1">
            <x v="3"/>
          </reference>
        </references>
      </pivotArea>
    </format>
    <format dxfId="73">
      <pivotArea dataOnly="0" labelOnly="1" outline="0" fieldPosition="0">
        <references count="2">
          <reference field="0" count="1" selected="0">
            <x v="4"/>
          </reference>
          <reference field="1" count="1">
            <x v="4"/>
          </reference>
        </references>
      </pivotArea>
    </format>
    <format dxfId="72">
      <pivotArea dataOnly="0" labelOnly="1" outline="0" fieldPosition="0">
        <references count="2">
          <reference field="0" count="1" selected="0">
            <x v="5"/>
          </reference>
          <reference field="1" count="1">
            <x v="5"/>
          </reference>
        </references>
      </pivotArea>
    </format>
    <format dxfId="71">
      <pivotArea dataOnly="0" labelOnly="1" outline="0" fieldPosition="0">
        <references count="2">
          <reference field="0" count="1" selected="0">
            <x v="6"/>
          </reference>
          <reference field="1" count="1">
            <x v="6"/>
          </reference>
        </references>
      </pivotArea>
    </format>
    <format dxfId="70">
      <pivotArea dataOnly="0" labelOnly="1" outline="0" fieldPosition="0">
        <references count="2">
          <reference field="0" count="1" selected="0">
            <x v="7"/>
          </reference>
          <reference field="1" count="1">
            <x v="7"/>
          </reference>
        </references>
      </pivotArea>
    </format>
    <format dxfId="69">
      <pivotArea dataOnly="0" labelOnly="1" outline="0" fieldPosition="0">
        <references count="2">
          <reference field="0" count="1" selected="0">
            <x v="8"/>
          </reference>
          <reference field="1" count="2">
            <x v="8"/>
            <x v="9"/>
          </reference>
        </references>
      </pivotArea>
    </format>
    <format dxfId="68">
      <pivotArea dataOnly="0" labelOnly="1" outline="0" fieldPosition="0">
        <references count="2">
          <reference field="0" count="1" selected="0">
            <x v="9"/>
          </reference>
          <reference field="1" count="1">
            <x v="10"/>
          </reference>
        </references>
      </pivotArea>
    </format>
    <format dxfId="67">
      <pivotArea dataOnly="0" labelOnly="1" outline="0" fieldPosition="0">
        <references count="2">
          <reference field="0" count="1" selected="0">
            <x v="10"/>
          </reference>
          <reference field="1" count="1">
            <x v="11"/>
          </reference>
        </references>
      </pivotArea>
    </format>
    <format dxfId="66">
      <pivotArea dataOnly="0" labelOnly="1" outline="0" fieldPosition="0">
        <references count="2">
          <reference field="0" count="1" selected="0">
            <x v="11"/>
          </reference>
          <reference field="1" count="1">
            <x v="12"/>
          </reference>
        </references>
      </pivotArea>
    </format>
    <format dxfId="65">
      <pivotArea dataOnly="0" labelOnly="1" outline="0" fieldPosition="0">
        <references count="2">
          <reference field="0" count="1" selected="0">
            <x v="12"/>
          </reference>
          <reference field="1" count="1">
            <x v="13"/>
          </reference>
        </references>
      </pivotArea>
    </format>
    <format dxfId="64">
      <pivotArea dataOnly="0" labelOnly="1" outline="0" fieldPosition="0">
        <references count="2">
          <reference field="0" count="1" selected="0">
            <x v="13"/>
          </reference>
          <reference field="1" count="1">
            <x v="14"/>
          </reference>
        </references>
      </pivotArea>
    </format>
    <format dxfId="63">
      <pivotArea dataOnly="0" labelOnly="1" outline="0" fieldPosition="0">
        <references count="2">
          <reference field="0" count="1" selected="0">
            <x v="14"/>
          </reference>
          <reference field="1" count="1">
            <x v="15"/>
          </reference>
        </references>
      </pivotArea>
    </format>
    <format dxfId="62">
      <pivotArea dataOnly="0" labelOnly="1" outline="0" fieldPosition="0">
        <references count="2">
          <reference field="0" count="1" selected="0">
            <x v="15"/>
          </reference>
          <reference field="1" count="1">
            <x v="16"/>
          </reference>
        </references>
      </pivotArea>
    </format>
    <format dxfId="61">
      <pivotArea dataOnly="0" labelOnly="1" outline="0" fieldPosition="0">
        <references count="2">
          <reference field="0" count="1" selected="0">
            <x v="16"/>
          </reference>
          <reference field="1" count="1">
            <x v="17"/>
          </reference>
        </references>
      </pivotArea>
    </format>
    <format dxfId="60">
      <pivotArea dataOnly="0" labelOnly="1" outline="0" fieldPosition="0">
        <references count="2">
          <reference field="0" count="1" selected="0">
            <x v="17"/>
          </reference>
          <reference field="1" count="1">
            <x v="17"/>
          </reference>
        </references>
      </pivotArea>
    </format>
    <format dxfId="59">
      <pivotArea dataOnly="0" labelOnly="1" outline="0" fieldPosition="0">
        <references count="2">
          <reference field="0" count="1" selected="0">
            <x v="18"/>
          </reference>
          <reference field="1" count="1">
            <x v="18"/>
          </reference>
        </references>
      </pivotArea>
    </format>
    <format dxfId="58">
      <pivotArea dataOnly="0" labelOnly="1" outline="0" fieldPosition="0">
        <references count="2">
          <reference field="0" count="1" selected="0">
            <x v="19"/>
          </reference>
          <reference field="1" count="1">
            <x v="19"/>
          </reference>
        </references>
      </pivotArea>
    </format>
    <format dxfId="57">
      <pivotArea dataOnly="0" labelOnly="1" outline="0" fieldPosition="0">
        <references count="2">
          <reference field="0" count="1" selected="0">
            <x v="20"/>
          </reference>
          <reference field="1" count="1">
            <x v="20"/>
          </reference>
        </references>
      </pivotArea>
    </format>
    <format dxfId="56">
      <pivotArea dataOnly="0" labelOnly="1" outline="0" fieldPosition="0">
        <references count="2">
          <reference field="0" count="1" selected="0">
            <x v="21"/>
          </reference>
          <reference field="1" count="1">
            <x v="21"/>
          </reference>
        </references>
      </pivotArea>
    </format>
    <format dxfId="55">
      <pivotArea dataOnly="0" labelOnly="1" outline="0" fieldPosition="0">
        <references count="2">
          <reference field="0" count="1" selected="0">
            <x v="22"/>
          </reference>
          <reference field="1" count="1">
            <x v="22"/>
          </reference>
        </references>
      </pivotArea>
    </format>
    <format dxfId="54">
      <pivotArea dataOnly="0" labelOnly="1" outline="0" fieldPosition="0">
        <references count="2">
          <reference field="0" count="1" selected="0">
            <x v="23"/>
          </reference>
          <reference field="1" count="1">
            <x v="23"/>
          </reference>
        </references>
      </pivotArea>
    </format>
    <format dxfId="53">
      <pivotArea dataOnly="0" labelOnly="1" outline="0" fieldPosition="0">
        <references count="2">
          <reference field="0" count="1" selected="0">
            <x v="24"/>
          </reference>
          <reference field="1" count="1">
            <x v="24"/>
          </reference>
        </references>
      </pivotArea>
    </format>
    <format dxfId="52">
      <pivotArea dataOnly="0" labelOnly="1" outline="0" fieldPosition="0">
        <references count="2">
          <reference field="0" count="1" selected="0">
            <x v="25"/>
          </reference>
          <reference field="1" count="1">
            <x v="15"/>
          </reference>
        </references>
      </pivotArea>
    </format>
    <format dxfId="51">
      <pivotArea dataOnly="0" labelOnly="1" outline="0" fieldPosition="0">
        <references count="2">
          <reference field="0" count="1" selected="0">
            <x v="26"/>
          </reference>
          <reference field="1" count="1">
            <x v="25"/>
          </reference>
        </references>
      </pivotArea>
    </format>
    <format dxfId="50">
      <pivotArea dataOnly="0" labelOnly="1" outline="0" fieldPosition="0">
        <references count="2">
          <reference field="0" count="1" selected="0">
            <x v="27"/>
          </reference>
          <reference field="1" count="1">
            <x v="26"/>
          </reference>
        </references>
      </pivotArea>
    </format>
    <format dxfId="49">
      <pivotArea dataOnly="0" labelOnly="1" outline="0" fieldPosition="0">
        <references count="2">
          <reference field="0" count="1" selected="0">
            <x v="28"/>
          </reference>
          <reference field="1" count="1">
            <x v="27"/>
          </reference>
        </references>
      </pivotArea>
    </format>
    <format dxfId="48">
      <pivotArea dataOnly="0" labelOnly="1" outline="0" fieldPosition="0">
        <references count="2">
          <reference field="0" count="1" selected="0">
            <x v="29"/>
          </reference>
          <reference field="1" count="1">
            <x v="28"/>
          </reference>
        </references>
      </pivotArea>
    </format>
    <format dxfId="47">
      <pivotArea dataOnly="0" labelOnly="1" outline="0" fieldPosition="0">
        <references count="2">
          <reference field="0" count="1" selected="0">
            <x v="30"/>
          </reference>
          <reference field="1" count="1">
            <x v="29"/>
          </reference>
        </references>
      </pivotArea>
    </format>
    <format dxfId="46">
      <pivotArea dataOnly="0" labelOnly="1" outline="0" fieldPosition="0">
        <references count="2">
          <reference field="0" count="1" selected="0">
            <x v="31"/>
          </reference>
          <reference field="1" count="1">
            <x v="29"/>
          </reference>
        </references>
      </pivotArea>
    </format>
    <format dxfId="45">
      <pivotArea dataOnly="0" labelOnly="1" outline="0" fieldPosition="0">
        <references count="2">
          <reference field="0" count="1" selected="0">
            <x v="32"/>
          </reference>
          <reference field="1" count="1">
            <x v="30"/>
          </reference>
        </references>
      </pivotArea>
    </format>
    <format dxfId="44">
      <pivotArea dataOnly="0" labelOnly="1" outline="0" fieldPosition="0">
        <references count="2">
          <reference field="0" count="1" selected="0">
            <x v="33"/>
          </reference>
          <reference field="1" count="1">
            <x v="29"/>
          </reference>
        </references>
      </pivotArea>
    </format>
    <format dxfId="43">
      <pivotArea dataOnly="0" labelOnly="1" outline="0" fieldPosition="0">
        <references count="2">
          <reference field="0" count="1" selected="0">
            <x v="34"/>
          </reference>
          <reference field="1" count="1">
            <x v="31"/>
          </reference>
        </references>
      </pivotArea>
    </format>
    <format dxfId="42">
      <pivotArea dataOnly="0" labelOnly="1" outline="0" fieldPosition="0">
        <references count="2">
          <reference field="0" count="1" selected="0">
            <x v="35"/>
          </reference>
          <reference field="1" count="1">
            <x v="29"/>
          </reference>
        </references>
      </pivotArea>
    </format>
    <format dxfId="41">
      <pivotArea dataOnly="0" labelOnly="1" outline="0" fieldPosition="0">
        <references count="2">
          <reference field="0" count="1" selected="0">
            <x v="36"/>
          </reference>
          <reference field="1" count="1">
            <x v="32"/>
          </reference>
        </references>
      </pivotArea>
    </format>
    <format dxfId="40">
      <pivotArea dataOnly="0" labelOnly="1" outline="0" fieldPosition="0">
        <references count="2">
          <reference field="0" count="1" selected="0">
            <x v="37"/>
          </reference>
          <reference field="1" count="1">
            <x v="33"/>
          </reference>
        </references>
      </pivotArea>
    </format>
    <format dxfId="39">
      <pivotArea dataOnly="0" labelOnly="1" outline="0" fieldPosition="0">
        <references count="2">
          <reference field="0" count="1" selected="0">
            <x v="38"/>
          </reference>
          <reference field="1" count="1">
            <x v="34"/>
          </reference>
        </references>
      </pivotArea>
    </format>
    <format dxfId="38">
      <pivotArea dataOnly="0" labelOnly="1" outline="0" fieldPosition="0">
        <references count="2">
          <reference field="0" count="1" selected="0">
            <x v="39"/>
          </reference>
          <reference field="1" count="1">
            <x v="35"/>
          </reference>
        </references>
      </pivotArea>
    </format>
    <format dxfId="37">
      <pivotArea dataOnly="0" labelOnly="1" outline="0" fieldPosition="0">
        <references count="2">
          <reference field="0" count="1" selected="0">
            <x v="40"/>
          </reference>
          <reference field="1" count="1">
            <x v="36"/>
          </reference>
        </references>
      </pivotArea>
    </format>
    <format dxfId="36">
      <pivotArea dataOnly="0" labelOnly="1" outline="0" fieldPosition="0">
        <references count="2">
          <reference field="0" count="1" selected="0">
            <x v="41"/>
          </reference>
          <reference field="1" count="1">
            <x v="35"/>
          </reference>
        </references>
      </pivotArea>
    </format>
    <format dxfId="35">
      <pivotArea dataOnly="0" labelOnly="1" outline="0" fieldPosition="0">
        <references count="2">
          <reference field="0" count="1" selected="0">
            <x v="42"/>
          </reference>
          <reference field="1" count="1">
            <x v="37"/>
          </reference>
        </references>
      </pivotArea>
    </format>
    <format dxfId="34">
      <pivotArea dataOnly="0" labelOnly="1" outline="0" fieldPosition="0">
        <references count="2">
          <reference field="0" count="1" selected="0">
            <x v="43"/>
          </reference>
          <reference field="1" count="1">
            <x v="38"/>
          </reference>
        </references>
      </pivotArea>
    </format>
    <format dxfId="33">
      <pivotArea dataOnly="0" labelOnly="1" outline="0" fieldPosition="0">
        <references count="2">
          <reference field="0" count="1" selected="0">
            <x v="44"/>
          </reference>
          <reference field="1" count="1">
            <x v="37"/>
          </reference>
        </references>
      </pivotArea>
    </format>
    <format dxfId="32">
      <pivotArea dataOnly="0" labelOnly="1" outline="0" fieldPosition="0">
        <references count="2">
          <reference field="0" count="1" selected="0">
            <x v="45"/>
          </reference>
          <reference field="1" count="1">
            <x v="39"/>
          </reference>
        </references>
      </pivotArea>
    </format>
    <format dxfId="31">
      <pivotArea dataOnly="0" labelOnly="1" outline="0" fieldPosition="0">
        <references count="2">
          <reference field="0" count="1" selected="0">
            <x v="46"/>
          </reference>
          <reference field="1" count="1">
            <x v="40"/>
          </reference>
        </references>
      </pivotArea>
    </format>
    <format dxfId="30">
      <pivotArea dataOnly="0" labelOnly="1" outline="0" fieldPosition="0">
        <references count="2">
          <reference field="0" count="1" selected="0">
            <x v="47"/>
          </reference>
          <reference field="1" count="1">
            <x v="41"/>
          </reference>
        </references>
      </pivotArea>
    </format>
    <format dxfId="29">
      <pivotArea dataOnly="0" labelOnly="1" outline="0" fieldPosition="0">
        <references count="2">
          <reference field="0" count="1" selected="0">
            <x v="48"/>
          </reference>
          <reference field="1" count="1">
            <x v="42"/>
          </reference>
        </references>
      </pivotArea>
    </format>
    <format dxfId="28">
      <pivotArea dataOnly="0" labelOnly="1" outline="0" fieldPosition="0">
        <references count="2">
          <reference field="0" count="1" selected="0">
            <x v="49"/>
          </reference>
          <reference field="1" count="1">
            <x v="43"/>
          </reference>
        </references>
      </pivotArea>
    </format>
    <format dxfId="27">
      <pivotArea dataOnly="0" labelOnly="1" outline="0" fieldPosition="0">
        <references count="2">
          <reference field="0" count="1" selected="0">
            <x v="50"/>
          </reference>
          <reference field="1" count="1">
            <x v="44"/>
          </reference>
        </references>
      </pivotArea>
    </format>
    <format dxfId="26">
      <pivotArea dataOnly="0" labelOnly="1" outline="0" fieldPosition="0">
        <references count="2">
          <reference field="0" count="1" selected="0">
            <x v="51"/>
          </reference>
          <reference field="1" count="1">
            <x v="45"/>
          </reference>
        </references>
      </pivotArea>
    </format>
    <format dxfId="25">
      <pivotArea dataOnly="0" labelOnly="1" outline="0" fieldPosition="0">
        <references count="2">
          <reference field="0" count="1" selected="0">
            <x v="52"/>
          </reference>
          <reference field="1" count="1">
            <x v="45"/>
          </reference>
        </references>
      </pivotArea>
    </format>
    <format dxfId="24">
      <pivotArea dataOnly="0" labelOnly="1" outline="0" fieldPosition="0">
        <references count="2">
          <reference field="0" count="1" selected="0">
            <x v="53"/>
          </reference>
          <reference field="1" count="1">
            <x v="46"/>
          </reference>
        </references>
      </pivotArea>
    </format>
    <format dxfId="23">
      <pivotArea dataOnly="0" labelOnly="1" outline="0" fieldPosition="0">
        <references count="2">
          <reference field="0" count="1" selected="0">
            <x v="54"/>
          </reference>
          <reference field="1" count="1">
            <x v="47"/>
          </reference>
        </references>
      </pivotArea>
    </format>
    <format dxfId="22">
      <pivotArea dataOnly="0" labelOnly="1" outline="0" fieldPosition="0">
        <references count="2">
          <reference field="0" count="1" selected="0">
            <x v="55"/>
          </reference>
          <reference field="1" count="1">
            <x v="48"/>
          </reference>
        </references>
      </pivotArea>
    </format>
    <format dxfId="21">
      <pivotArea dataOnly="0" labelOnly="1" outline="0" fieldPosition="0">
        <references count="2">
          <reference field="0" count="1" selected="0">
            <x v="56"/>
          </reference>
          <reference field="1" count="1">
            <x v="49"/>
          </reference>
        </references>
      </pivotArea>
    </format>
    <format dxfId="20">
      <pivotArea dataOnly="0" labelOnly="1" outline="0" fieldPosition="0">
        <references count="2">
          <reference field="0" count="1" selected="0">
            <x v="57"/>
          </reference>
          <reference field="1" count="1">
            <x v="45"/>
          </reference>
        </references>
      </pivotArea>
    </format>
    <format dxfId="19">
      <pivotArea dataOnly="0" labelOnly="1" outline="0" fieldPosition="0">
        <references count="2">
          <reference field="0" count="1" selected="0">
            <x v="58"/>
          </reference>
          <reference field="1" count="1">
            <x v="50"/>
          </reference>
        </references>
      </pivotArea>
    </format>
    <format dxfId="18">
      <pivotArea dataOnly="0" labelOnly="1" outline="0" fieldPosition="0">
        <references count="2">
          <reference field="0" count="1" selected="0">
            <x v="59"/>
          </reference>
          <reference field="1" count="1">
            <x v="51"/>
          </reference>
        </references>
      </pivotArea>
    </format>
    <format dxfId="17">
      <pivotArea dataOnly="0" labelOnly="1" outline="0" fieldPosition="0">
        <references count="2">
          <reference field="0" count="1" selected="0">
            <x v="60"/>
          </reference>
          <reference field="1" count="1">
            <x v="52"/>
          </reference>
        </references>
      </pivotArea>
    </format>
    <format dxfId="16">
      <pivotArea dataOnly="0" labelOnly="1" outline="0" fieldPosition="0">
        <references count="2">
          <reference field="0" count="1" selected="0">
            <x v="61"/>
          </reference>
          <reference field="1" count="1">
            <x v="53"/>
          </reference>
        </references>
      </pivotArea>
    </format>
    <format dxfId="15">
      <pivotArea dataOnly="0" labelOnly="1" outline="0" fieldPosition="0">
        <references count="2">
          <reference field="0" count="1" selected="0">
            <x v="62"/>
          </reference>
          <reference field="1" count="1">
            <x v="54"/>
          </reference>
        </references>
      </pivotArea>
    </format>
    <format dxfId="14">
      <pivotArea dataOnly="0" labelOnly="1" outline="0" fieldPosition="0">
        <references count="2">
          <reference field="0" count="1" selected="0">
            <x v="63"/>
          </reference>
          <reference field="1" count="1">
            <x v="55"/>
          </reference>
        </references>
      </pivotArea>
    </format>
    <format dxfId="13">
      <pivotArea dataOnly="0" labelOnly="1" outline="0" fieldPosition="0">
        <references count="2">
          <reference field="0" count="1" selected="0">
            <x v="64"/>
          </reference>
          <reference field="1" count="1">
            <x v="56"/>
          </reference>
        </references>
      </pivotArea>
    </format>
    <format dxfId="12">
      <pivotArea dataOnly="0" labelOnly="1" outline="0" fieldPosition="0">
        <references count="2">
          <reference field="0" count="1" selected="0">
            <x v="65"/>
          </reference>
          <reference field="1" count="1">
            <x v="57"/>
          </reference>
        </references>
      </pivotArea>
    </format>
    <format dxfId="11">
      <pivotArea dataOnly="0" labelOnly="1" outline="0" fieldPosition="0">
        <references count="2">
          <reference field="0" count="1" selected="0">
            <x v="66"/>
          </reference>
          <reference field="1" count="1">
            <x v="54"/>
          </reference>
        </references>
      </pivotArea>
    </format>
    <format dxfId="10">
      <pivotArea dataOnly="0" labelOnly="1" outline="0" fieldPosition="0">
        <references count="2">
          <reference field="0" count="1" selected="0">
            <x v="67"/>
          </reference>
          <reference field="1" count="1">
            <x v="58"/>
          </reference>
        </references>
      </pivotArea>
    </format>
    <format dxfId="9">
      <pivotArea dataOnly="0" labelOnly="1" outline="0" fieldPosition="0">
        <references count="2">
          <reference field="0" count="1" selected="0">
            <x v="68"/>
          </reference>
          <reference field="1" count="1">
            <x v="59"/>
          </reference>
        </references>
      </pivotArea>
    </format>
    <format dxfId="8">
      <pivotArea dataOnly="0" labelOnly="1" outline="0" fieldPosition="0">
        <references count="2">
          <reference field="0" count="1" selected="0">
            <x v="69"/>
          </reference>
          <reference field="1" count="1">
            <x v="60"/>
          </reference>
        </references>
      </pivotArea>
    </format>
    <format dxfId="7">
      <pivotArea dataOnly="0" labelOnly="1" outline="0" fieldPosition="0">
        <references count="2">
          <reference field="0" count="1" selected="0">
            <x v="70"/>
          </reference>
          <reference field="1" count="1">
            <x v="61"/>
          </reference>
        </references>
      </pivotArea>
    </format>
    <format dxfId="6">
      <pivotArea dataOnly="0" labelOnly="1" outline="0" fieldPosition="0">
        <references count="2">
          <reference field="0" count="1" selected="0">
            <x v="71"/>
          </reference>
          <reference field="1" count="1">
            <x v="62"/>
          </reference>
        </references>
      </pivotArea>
    </format>
    <format dxfId="5">
      <pivotArea dataOnly="0" labelOnly="1" outline="0" fieldPosition="0">
        <references count="2">
          <reference field="0" count="1" selected="0">
            <x v="72"/>
          </reference>
          <reference field="1" count="1">
            <x v="63"/>
          </reference>
        </references>
      </pivotArea>
    </format>
    <format dxfId="4">
      <pivotArea dataOnly="0" labelOnly="1" outline="0" fieldPosition="0">
        <references count="2">
          <reference field="0" count="1" selected="0">
            <x v="73"/>
          </reference>
          <reference field="1" count="1">
            <x v="64"/>
          </reference>
        </references>
      </pivotArea>
    </format>
    <format dxfId="3">
      <pivotArea dataOnly="0" labelOnly="1" outline="0" fieldPosition="0">
        <references count="2">
          <reference field="0" count="1" selected="0">
            <x v="74"/>
          </reference>
          <reference field="1" count="1">
            <x v="65"/>
          </reference>
        </references>
      </pivotArea>
    </format>
    <format dxfId="2">
      <pivotArea dataOnly="0" labelOnly="1" outline="0" fieldPosition="0">
        <references count="2">
          <reference field="0" count="1" selected="0">
            <x v="75"/>
          </reference>
          <reference field="1" count="1">
            <x v="66"/>
          </reference>
        </references>
      </pivotArea>
    </format>
    <format dxfId="1">
      <pivotArea dataOnly="0" labelOnly="1" outline="0" fieldPosition="0">
        <references count="2">
          <reference field="0" count="1" selected="0">
            <x v="76"/>
          </reference>
          <reference field="1" count="1">
            <x v="67"/>
          </reference>
        </references>
      </pivotArea>
    </format>
    <format dxfId="0">
      <pivotArea dataOnly="0" labelOnly="1" outline="0" fieldPosition="0">
        <references count="2">
          <reference field="0" count="1" selected="0">
            <x v="77"/>
          </reference>
          <reference field="1" count="1">
            <x v="6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0-05-06T15:30:34.43" personId="{6F96B53A-9350-4424-81C1-5AD0A5B4E5EC}" id="{8B91F45F-FA49-41C9-8BF1-B2D63F6AB938}">
    <text>Se pueden adicionar las filas que se requieran</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0-05-07T17:40:54.86" personId="{6F96B53A-9350-4424-81C1-5AD0A5B4E5EC}" id="{1640BCC9-0AB8-496F-953B-5800AE7810B0}">
    <text>El proyecto pude tener las dos opciones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74"/>
  <sheetViews>
    <sheetView workbookViewId="0">
      <pane xSplit="3" ySplit="6" topLeftCell="D1099" activePane="bottomRight" state="frozen"/>
      <selection pane="topRight" activeCell="D1" sqref="D1"/>
      <selection pane="bottomLeft" activeCell="A7" sqref="A7"/>
      <selection pane="bottomRight" activeCell="C1110" sqref="C1110"/>
    </sheetView>
  </sheetViews>
  <sheetFormatPr baseColWidth="10" defaultRowHeight="14.5" x14ac:dyDescent="0.35"/>
  <cols>
    <col min="1" max="1" width="21.453125" customWidth="1"/>
    <col min="3" max="3" width="25.7265625" customWidth="1"/>
    <col min="4" max="4" width="4.7265625" customWidth="1"/>
    <col min="7" max="7" width="31.54296875" customWidth="1"/>
    <col min="8" max="8" width="14.81640625" customWidth="1"/>
    <col min="9" max="9" width="41.81640625" customWidth="1"/>
    <col min="10" max="10" width="17.81640625" bestFit="1" customWidth="1"/>
    <col min="11" max="11" width="23.26953125" customWidth="1"/>
    <col min="12" max="13" width="17.81640625" bestFit="1" customWidth="1"/>
    <col min="14" max="15" width="19.453125" bestFit="1" customWidth="1"/>
  </cols>
  <sheetData>
    <row r="1" spans="1:15" s="12" customFormat="1" ht="28.5" x14ac:dyDescent="0.65">
      <c r="A1" s="14" t="s">
        <v>550</v>
      </c>
    </row>
    <row r="2" spans="1:15" s="12" customFormat="1" ht="18.5" x14ac:dyDescent="0.45">
      <c r="A2" s="15" t="s">
        <v>551</v>
      </c>
    </row>
    <row r="3" spans="1:15" s="12" customFormat="1" ht="18.5" x14ac:dyDescent="0.45">
      <c r="A3" s="17" t="s">
        <v>2770</v>
      </c>
    </row>
    <row r="4" spans="1:15" s="12" customFormat="1" ht="18.5" x14ac:dyDescent="0.45">
      <c r="A4" s="16" t="s">
        <v>553</v>
      </c>
      <c r="B4" s="123"/>
      <c r="C4" s="123"/>
      <c r="D4" s="123"/>
      <c r="E4" s="123"/>
      <c r="F4" s="123"/>
      <c r="G4" s="123"/>
      <c r="H4" s="123"/>
      <c r="I4" s="123"/>
      <c r="J4" s="123"/>
    </row>
    <row r="5" spans="1:15" s="12" customFormat="1" x14ac:dyDescent="0.35"/>
    <row r="6" spans="1:15" ht="29" x14ac:dyDescent="0.35">
      <c r="A6" s="270" t="s">
        <v>66</v>
      </c>
      <c r="B6" s="270" t="s">
        <v>3224</v>
      </c>
      <c r="C6" s="270" t="s">
        <v>3225</v>
      </c>
      <c r="D6" s="270" t="s">
        <v>68</v>
      </c>
      <c r="E6" s="270" t="s">
        <v>44</v>
      </c>
      <c r="F6" s="270" t="s">
        <v>3226</v>
      </c>
      <c r="G6" s="270" t="s">
        <v>3227</v>
      </c>
      <c r="H6" s="270" t="s">
        <v>67</v>
      </c>
      <c r="I6" s="270" t="s">
        <v>69</v>
      </c>
      <c r="J6" s="270" t="s">
        <v>549</v>
      </c>
      <c r="K6" s="270" t="s">
        <v>3228</v>
      </c>
      <c r="L6" s="270" t="s">
        <v>3229</v>
      </c>
      <c r="M6" s="270" t="s">
        <v>2694</v>
      </c>
      <c r="N6" s="270" t="s">
        <v>3230</v>
      </c>
      <c r="O6" s="270" t="s">
        <v>3231</v>
      </c>
    </row>
    <row r="7" spans="1:15" x14ac:dyDescent="0.35">
      <c r="A7" s="283" t="s">
        <v>70</v>
      </c>
      <c r="B7" s="283" t="s">
        <v>474</v>
      </c>
      <c r="C7" s="284" t="s">
        <v>475</v>
      </c>
      <c r="D7" s="283" t="s">
        <v>73</v>
      </c>
      <c r="E7" s="284" t="s">
        <v>45</v>
      </c>
      <c r="F7" s="283" t="s">
        <v>371</v>
      </c>
      <c r="G7" s="287" t="s">
        <v>494</v>
      </c>
      <c r="H7" s="283" t="s">
        <v>1224</v>
      </c>
      <c r="I7" s="284" t="s">
        <v>2773</v>
      </c>
      <c r="J7" s="285">
        <v>19500000000</v>
      </c>
      <c r="K7" s="285">
        <v>19500000000</v>
      </c>
      <c r="L7" s="285">
        <v>3495717275</v>
      </c>
      <c r="M7" s="285">
        <v>2350759353</v>
      </c>
      <c r="N7" s="286">
        <v>335347100</v>
      </c>
      <c r="O7" s="286">
        <v>335347100</v>
      </c>
    </row>
    <row r="8" spans="1:15" x14ac:dyDescent="0.35">
      <c r="A8" s="283" t="s">
        <v>70</v>
      </c>
      <c r="B8" s="283" t="s">
        <v>474</v>
      </c>
      <c r="C8" s="284" t="s">
        <v>475</v>
      </c>
      <c r="D8" s="283" t="s">
        <v>73</v>
      </c>
      <c r="E8" s="284" t="s">
        <v>45</v>
      </c>
      <c r="F8" s="283" t="s">
        <v>83</v>
      </c>
      <c r="G8" s="287" t="s">
        <v>84</v>
      </c>
      <c r="H8" s="283" t="s">
        <v>1283</v>
      </c>
      <c r="I8" s="284" t="s">
        <v>1284</v>
      </c>
      <c r="J8" s="285">
        <v>1000000000</v>
      </c>
      <c r="K8" s="285">
        <v>1000000000</v>
      </c>
      <c r="L8" s="285">
        <v>308157000</v>
      </c>
      <c r="M8" s="285">
        <v>274339733</v>
      </c>
      <c r="N8" s="286">
        <v>48036000</v>
      </c>
      <c r="O8" s="286">
        <v>48036000</v>
      </c>
    </row>
    <row r="9" spans="1:15" x14ac:dyDescent="0.35">
      <c r="A9" s="283" t="s">
        <v>70</v>
      </c>
      <c r="B9" s="283" t="s">
        <v>474</v>
      </c>
      <c r="C9" s="284" t="s">
        <v>475</v>
      </c>
      <c r="D9" s="283" t="s">
        <v>73</v>
      </c>
      <c r="E9" s="284" t="s">
        <v>45</v>
      </c>
      <c r="F9" s="283" t="s">
        <v>83</v>
      </c>
      <c r="G9" s="287" t="s">
        <v>84</v>
      </c>
      <c r="H9" s="283" t="s">
        <v>1285</v>
      </c>
      <c r="I9" s="284" t="s">
        <v>1286</v>
      </c>
      <c r="J9" s="285">
        <v>2000000000</v>
      </c>
      <c r="K9" s="285">
        <v>2000000000</v>
      </c>
      <c r="L9" s="285">
        <v>1419493000</v>
      </c>
      <c r="M9" s="285">
        <v>1236378286</v>
      </c>
      <c r="N9" s="286">
        <v>224740140</v>
      </c>
      <c r="O9" s="286">
        <v>224740140</v>
      </c>
    </row>
    <row r="10" spans="1:15" x14ac:dyDescent="0.35">
      <c r="A10" s="283" t="s">
        <v>70</v>
      </c>
      <c r="B10" s="283" t="s">
        <v>474</v>
      </c>
      <c r="C10" s="284" t="s">
        <v>475</v>
      </c>
      <c r="D10" s="283" t="s">
        <v>73</v>
      </c>
      <c r="E10" s="284" t="s">
        <v>45</v>
      </c>
      <c r="F10" s="283" t="s">
        <v>83</v>
      </c>
      <c r="G10" s="287" t="s">
        <v>84</v>
      </c>
      <c r="H10" s="283" t="s">
        <v>1227</v>
      </c>
      <c r="I10" s="284" t="s">
        <v>1228</v>
      </c>
      <c r="J10" s="285">
        <v>41000000000</v>
      </c>
      <c r="K10" s="285">
        <v>21000000000</v>
      </c>
      <c r="L10" s="285">
        <v>0</v>
      </c>
      <c r="M10" s="285">
        <v>0</v>
      </c>
      <c r="N10" s="286">
        <v>0</v>
      </c>
      <c r="O10" s="286">
        <v>0</v>
      </c>
    </row>
    <row r="11" spans="1:15" x14ac:dyDescent="0.35">
      <c r="A11" s="283" t="s">
        <v>70</v>
      </c>
      <c r="B11" s="283" t="s">
        <v>474</v>
      </c>
      <c r="C11" s="284" t="s">
        <v>475</v>
      </c>
      <c r="D11" s="283" t="s">
        <v>73</v>
      </c>
      <c r="E11" s="284" t="s">
        <v>45</v>
      </c>
      <c r="F11" s="283" t="s">
        <v>83</v>
      </c>
      <c r="G11" s="287" t="s">
        <v>84</v>
      </c>
      <c r="H11" s="283" t="s">
        <v>1298</v>
      </c>
      <c r="I11" s="284" t="s">
        <v>1299</v>
      </c>
      <c r="J11" s="285">
        <v>11500000000</v>
      </c>
      <c r="K11" s="285">
        <v>6000000000</v>
      </c>
      <c r="L11" s="285">
        <v>318934988</v>
      </c>
      <c r="M11" s="285">
        <v>223214999</v>
      </c>
      <c r="N11" s="286">
        <v>3333340</v>
      </c>
      <c r="O11" s="286">
        <v>3333340</v>
      </c>
    </row>
    <row r="12" spans="1:15" x14ac:dyDescent="0.35">
      <c r="A12" s="283" t="s">
        <v>70</v>
      </c>
      <c r="B12" s="283" t="s">
        <v>474</v>
      </c>
      <c r="C12" s="284" t="s">
        <v>475</v>
      </c>
      <c r="D12" s="283" t="s">
        <v>73</v>
      </c>
      <c r="E12" s="284" t="s">
        <v>45</v>
      </c>
      <c r="F12" s="283" t="s">
        <v>83</v>
      </c>
      <c r="G12" s="287" t="s">
        <v>84</v>
      </c>
      <c r="H12" s="283" t="s">
        <v>1296</v>
      </c>
      <c r="I12" s="284" t="s">
        <v>1297</v>
      </c>
      <c r="J12" s="285">
        <v>46737000000</v>
      </c>
      <c r="K12" s="285">
        <v>25237000000</v>
      </c>
      <c r="L12" s="285">
        <v>46737000000</v>
      </c>
      <c r="M12" s="285">
        <v>46737000000</v>
      </c>
      <c r="N12" s="286">
        <v>0</v>
      </c>
      <c r="O12" s="286">
        <v>0</v>
      </c>
    </row>
    <row r="13" spans="1:15" x14ac:dyDescent="0.35">
      <c r="A13" s="283" t="s">
        <v>70</v>
      </c>
      <c r="B13" s="283" t="s">
        <v>474</v>
      </c>
      <c r="C13" s="284" t="s">
        <v>475</v>
      </c>
      <c r="D13" s="283" t="s">
        <v>73</v>
      </c>
      <c r="E13" s="284" t="s">
        <v>45</v>
      </c>
      <c r="F13" s="283" t="s">
        <v>83</v>
      </c>
      <c r="G13" s="287" t="s">
        <v>84</v>
      </c>
      <c r="H13" s="283" t="s">
        <v>1345</v>
      </c>
      <c r="I13" s="284" t="s">
        <v>1346</v>
      </c>
      <c r="J13" s="285">
        <v>3000000000</v>
      </c>
      <c r="K13" s="285">
        <v>3000000000</v>
      </c>
      <c r="L13" s="285">
        <v>2465979304</v>
      </c>
      <c r="M13" s="285">
        <v>2273666147</v>
      </c>
      <c r="N13" s="286">
        <v>498719457</v>
      </c>
      <c r="O13" s="286">
        <v>498719457</v>
      </c>
    </row>
    <row r="14" spans="1:15" x14ac:dyDescent="0.35">
      <c r="A14" s="283" t="s">
        <v>70</v>
      </c>
      <c r="B14" s="283" t="s">
        <v>474</v>
      </c>
      <c r="C14" s="284" t="s">
        <v>475</v>
      </c>
      <c r="D14" s="283" t="s">
        <v>73</v>
      </c>
      <c r="E14" s="284" t="s">
        <v>45</v>
      </c>
      <c r="F14" s="283" t="s">
        <v>478</v>
      </c>
      <c r="G14" s="287" t="s">
        <v>574</v>
      </c>
      <c r="H14" s="283" t="s">
        <v>1289</v>
      </c>
      <c r="I14" s="284" t="s">
        <v>1290</v>
      </c>
      <c r="J14" s="285">
        <v>148603900000</v>
      </c>
      <c r="K14" s="285">
        <v>103603900000</v>
      </c>
      <c r="L14" s="285">
        <v>103404553609</v>
      </c>
      <c r="M14" s="285">
        <v>103370959328</v>
      </c>
      <c r="N14" s="286">
        <v>9291676089</v>
      </c>
      <c r="O14" s="286">
        <v>9291676089</v>
      </c>
    </row>
    <row r="15" spans="1:15" x14ac:dyDescent="0.35">
      <c r="A15" s="283" t="s">
        <v>70</v>
      </c>
      <c r="B15" s="283" t="s">
        <v>474</v>
      </c>
      <c r="C15" s="284" t="s">
        <v>475</v>
      </c>
      <c r="D15" s="283" t="s">
        <v>73</v>
      </c>
      <c r="E15" s="284" t="s">
        <v>45</v>
      </c>
      <c r="F15" s="283" t="s">
        <v>476</v>
      </c>
      <c r="G15" s="287" t="s">
        <v>477</v>
      </c>
      <c r="H15" s="283" t="s">
        <v>2774</v>
      </c>
      <c r="I15" s="284" t="s">
        <v>2775</v>
      </c>
      <c r="J15" s="285">
        <v>1266000000</v>
      </c>
      <c r="K15" s="285">
        <v>1266000000</v>
      </c>
      <c r="L15" s="285">
        <v>1211310064</v>
      </c>
      <c r="M15" s="285">
        <v>1145286560</v>
      </c>
      <c r="N15" s="286">
        <v>232262127</v>
      </c>
      <c r="O15" s="286">
        <v>232262127</v>
      </c>
    </row>
    <row r="16" spans="1:15" x14ac:dyDescent="0.35">
      <c r="A16" s="283" t="s">
        <v>70</v>
      </c>
      <c r="B16" s="283" t="s">
        <v>474</v>
      </c>
      <c r="C16" s="284" t="s">
        <v>475</v>
      </c>
      <c r="D16" s="283" t="s">
        <v>73</v>
      </c>
      <c r="E16" s="284" t="s">
        <v>45</v>
      </c>
      <c r="F16" s="283" t="s">
        <v>492</v>
      </c>
      <c r="G16" s="287" t="s">
        <v>493</v>
      </c>
      <c r="H16" s="283" t="s">
        <v>1349</v>
      </c>
      <c r="I16" s="284" t="s">
        <v>1350</v>
      </c>
      <c r="J16" s="285">
        <v>800000000</v>
      </c>
      <c r="K16" s="285">
        <v>800000000</v>
      </c>
      <c r="L16" s="285">
        <v>390299600</v>
      </c>
      <c r="M16" s="285">
        <v>327569923</v>
      </c>
      <c r="N16" s="286">
        <v>63288454</v>
      </c>
      <c r="O16" s="286">
        <v>63288454</v>
      </c>
    </row>
    <row r="17" spans="1:15" x14ac:dyDescent="0.35">
      <c r="A17" s="283" t="s">
        <v>70</v>
      </c>
      <c r="B17" s="283" t="s">
        <v>474</v>
      </c>
      <c r="C17" s="284" t="s">
        <v>475</v>
      </c>
      <c r="D17" s="283" t="s">
        <v>73</v>
      </c>
      <c r="E17" s="284" t="s">
        <v>45</v>
      </c>
      <c r="F17" s="283" t="s">
        <v>74</v>
      </c>
      <c r="G17" s="287" t="s">
        <v>75</v>
      </c>
      <c r="H17" s="283" t="s">
        <v>2771</v>
      </c>
      <c r="I17" s="284" t="s">
        <v>2772</v>
      </c>
      <c r="J17" s="285">
        <v>3500000000</v>
      </c>
      <c r="K17" s="285">
        <v>2000000000</v>
      </c>
      <c r="L17" s="285">
        <v>497865600</v>
      </c>
      <c r="M17" s="285">
        <v>417676675</v>
      </c>
      <c r="N17" s="286">
        <v>78340895</v>
      </c>
      <c r="O17" s="286">
        <v>78340895</v>
      </c>
    </row>
    <row r="18" spans="1:15" x14ac:dyDescent="0.35">
      <c r="A18" s="283" t="s">
        <v>70</v>
      </c>
      <c r="B18" s="283" t="s">
        <v>474</v>
      </c>
      <c r="C18" s="284" t="s">
        <v>475</v>
      </c>
      <c r="D18" s="283" t="s">
        <v>73</v>
      </c>
      <c r="E18" s="284" t="s">
        <v>45</v>
      </c>
      <c r="F18" s="283" t="s">
        <v>491</v>
      </c>
      <c r="G18" s="287" t="s">
        <v>575</v>
      </c>
      <c r="H18" s="283" t="s">
        <v>817</v>
      </c>
      <c r="I18" s="284" t="s">
        <v>1295</v>
      </c>
      <c r="J18" s="285">
        <v>3000000000</v>
      </c>
      <c r="K18" s="285">
        <v>2000000000</v>
      </c>
      <c r="L18" s="285">
        <v>518869472</v>
      </c>
      <c r="M18" s="285">
        <v>500772109</v>
      </c>
      <c r="N18" s="286">
        <v>100409011</v>
      </c>
      <c r="O18" s="286">
        <v>100409011</v>
      </c>
    </row>
    <row r="19" spans="1:15" x14ac:dyDescent="0.35">
      <c r="A19" s="283" t="s">
        <v>70</v>
      </c>
      <c r="B19" s="283" t="s">
        <v>474</v>
      </c>
      <c r="C19" s="284" t="s">
        <v>475</v>
      </c>
      <c r="D19" s="283" t="s">
        <v>73</v>
      </c>
      <c r="E19" s="284" t="s">
        <v>45</v>
      </c>
      <c r="F19" s="283" t="s">
        <v>491</v>
      </c>
      <c r="G19" s="287" t="s">
        <v>575</v>
      </c>
      <c r="H19" s="283" t="s">
        <v>1291</v>
      </c>
      <c r="I19" s="284" t="s">
        <v>1292</v>
      </c>
      <c r="J19" s="285">
        <v>500000000</v>
      </c>
      <c r="K19" s="285">
        <v>500000000</v>
      </c>
      <c r="L19" s="285">
        <v>152819000</v>
      </c>
      <c r="M19" s="285">
        <v>138722729</v>
      </c>
      <c r="N19" s="286">
        <v>35007343</v>
      </c>
      <c r="O19" s="286">
        <v>35007343</v>
      </c>
    </row>
    <row r="20" spans="1:15" x14ac:dyDescent="0.35">
      <c r="A20" s="283" t="s">
        <v>70</v>
      </c>
      <c r="B20" s="283" t="s">
        <v>474</v>
      </c>
      <c r="C20" s="284" t="s">
        <v>475</v>
      </c>
      <c r="D20" s="283" t="s">
        <v>73</v>
      </c>
      <c r="E20" s="284" t="s">
        <v>45</v>
      </c>
      <c r="F20" s="283" t="s">
        <v>491</v>
      </c>
      <c r="G20" s="287" t="s">
        <v>575</v>
      </c>
      <c r="H20" s="283" t="s">
        <v>2780</v>
      </c>
      <c r="I20" s="284" t="s">
        <v>2781</v>
      </c>
      <c r="J20" s="285">
        <v>1000000000</v>
      </c>
      <c r="K20" s="285">
        <v>1000000000</v>
      </c>
      <c r="L20" s="285">
        <v>369732508</v>
      </c>
      <c r="M20" s="285">
        <v>298666353</v>
      </c>
      <c r="N20" s="286">
        <v>52385701</v>
      </c>
      <c r="O20" s="286">
        <v>52385701</v>
      </c>
    </row>
    <row r="21" spans="1:15" x14ac:dyDescent="0.35">
      <c r="A21" s="283" t="s">
        <v>70</v>
      </c>
      <c r="B21" s="283" t="s">
        <v>474</v>
      </c>
      <c r="C21" s="284" t="s">
        <v>475</v>
      </c>
      <c r="D21" s="283" t="s">
        <v>73</v>
      </c>
      <c r="E21" s="284" t="s">
        <v>45</v>
      </c>
      <c r="F21" s="283" t="s">
        <v>80</v>
      </c>
      <c r="G21" s="287" t="s">
        <v>81</v>
      </c>
      <c r="H21" s="283" t="s">
        <v>1287</v>
      </c>
      <c r="I21" s="284" t="s">
        <v>1288</v>
      </c>
      <c r="J21" s="285">
        <v>10000000000</v>
      </c>
      <c r="K21" s="285">
        <v>5000000000</v>
      </c>
      <c r="L21" s="285">
        <v>288356240</v>
      </c>
      <c r="M21" s="285">
        <v>208564554</v>
      </c>
      <c r="N21" s="286">
        <v>33000250</v>
      </c>
      <c r="O21" s="286">
        <v>33000250</v>
      </c>
    </row>
    <row r="22" spans="1:15" x14ac:dyDescent="0.35">
      <c r="A22" s="283" t="s">
        <v>70</v>
      </c>
      <c r="B22" s="283" t="s">
        <v>474</v>
      </c>
      <c r="C22" s="284" t="s">
        <v>475</v>
      </c>
      <c r="D22" s="283" t="s">
        <v>73</v>
      </c>
      <c r="E22" s="284" t="s">
        <v>45</v>
      </c>
      <c r="F22" s="283" t="s">
        <v>80</v>
      </c>
      <c r="G22" s="287" t="s">
        <v>81</v>
      </c>
      <c r="H22" s="283" t="s">
        <v>1293</v>
      </c>
      <c r="I22" s="284" t="s">
        <v>1294</v>
      </c>
      <c r="J22" s="285">
        <v>88500000000</v>
      </c>
      <c r="K22" s="285">
        <v>47870593000</v>
      </c>
      <c r="L22" s="285">
        <v>11918299560</v>
      </c>
      <c r="M22" s="285">
        <v>9505994695</v>
      </c>
      <c r="N22" s="286">
        <v>3282143131</v>
      </c>
      <c r="O22" s="286">
        <v>3282143131</v>
      </c>
    </row>
    <row r="23" spans="1:15" x14ac:dyDescent="0.35">
      <c r="A23" s="283" t="s">
        <v>70</v>
      </c>
      <c r="B23" s="283" t="s">
        <v>474</v>
      </c>
      <c r="C23" s="284" t="s">
        <v>475</v>
      </c>
      <c r="D23" s="283" t="s">
        <v>73</v>
      </c>
      <c r="E23" s="284" t="s">
        <v>45</v>
      </c>
      <c r="F23" s="283" t="s">
        <v>82</v>
      </c>
      <c r="G23" s="287" t="s">
        <v>1102</v>
      </c>
      <c r="H23" s="283" t="s">
        <v>1347</v>
      </c>
      <c r="I23" s="284" t="s">
        <v>1348</v>
      </c>
      <c r="J23" s="285">
        <v>1324000000</v>
      </c>
      <c r="K23" s="285">
        <v>1324000000</v>
      </c>
      <c r="L23" s="285">
        <v>1316854884.01</v>
      </c>
      <c r="M23" s="285">
        <v>1316854884.01</v>
      </c>
      <c r="N23" s="286">
        <v>1074046174.52</v>
      </c>
      <c r="O23" s="286">
        <v>1074046174.52</v>
      </c>
    </row>
    <row r="24" spans="1:15" x14ac:dyDescent="0.35">
      <c r="A24" s="283" t="s">
        <v>70</v>
      </c>
      <c r="B24" s="283" t="s">
        <v>474</v>
      </c>
      <c r="C24" s="284" t="s">
        <v>475</v>
      </c>
      <c r="D24" s="283" t="s">
        <v>73</v>
      </c>
      <c r="E24" s="284" t="s">
        <v>45</v>
      </c>
      <c r="F24" s="283" t="s">
        <v>82</v>
      </c>
      <c r="G24" s="287" t="s">
        <v>1102</v>
      </c>
      <c r="H24" s="283" t="s">
        <v>1225</v>
      </c>
      <c r="I24" s="284" t="s">
        <v>1226</v>
      </c>
      <c r="J24" s="285">
        <v>16887760036</v>
      </c>
      <c r="K24" s="285">
        <v>6887760036</v>
      </c>
      <c r="L24" s="285">
        <v>1097980785</v>
      </c>
      <c r="M24" s="285">
        <v>944454716</v>
      </c>
      <c r="N24" s="286">
        <v>134542817</v>
      </c>
      <c r="O24" s="286">
        <v>134542817</v>
      </c>
    </row>
    <row r="25" spans="1:15" x14ac:dyDescent="0.35">
      <c r="A25" s="283" t="s">
        <v>70</v>
      </c>
      <c r="B25" s="283" t="s">
        <v>474</v>
      </c>
      <c r="C25" s="284" t="s">
        <v>475</v>
      </c>
      <c r="D25" s="283" t="s">
        <v>73</v>
      </c>
      <c r="E25" s="284" t="s">
        <v>45</v>
      </c>
      <c r="F25" s="283" t="s">
        <v>82</v>
      </c>
      <c r="G25" s="287" t="s">
        <v>1102</v>
      </c>
      <c r="H25" s="283" t="s">
        <v>1351</v>
      </c>
      <c r="I25" s="284" t="s">
        <v>1352</v>
      </c>
      <c r="J25" s="285">
        <v>3500000000</v>
      </c>
      <c r="K25" s="285">
        <v>3500000000</v>
      </c>
      <c r="L25" s="285">
        <v>3182294329</v>
      </c>
      <c r="M25" s="285">
        <v>1610337852</v>
      </c>
      <c r="N25" s="286">
        <v>308698976</v>
      </c>
      <c r="O25" s="286">
        <v>308698976</v>
      </c>
    </row>
    <row r="26" spans="1:15" x14ac:dyDescent="0.35">
      <c r="A26" s="283" t="s">
        <v>70</v>
      </c>
      <c r="B26" s="283" t="s">
        <v>474</v>
      </c>
      <c r="C26" s="284" t="s">
        <v>475</v>
      </c>
      <c r="D26" s="283" t="s">
        <v>73</v>
      </c>
      <c r="E26" s="284" t="s">
        <v>45</v>
      </c>
      <c r="F26" s="283" t="s">
        <v>82</v>
      </c>
      <c r="G26" s="287" t="s">
        <v>1102</v>
      </c>
      <c r="H26" s="283" t="s">
        <v>2776</v>
      </c>
      <c r="I26" s="284" t="s">
        <v>2777</v>
      </c>
      <c r="J26" s="285">
        <v>11676000000</v>
      </c>
      <c r="K26" s="285">
        <v>11676000000</v>
      </c>
      <c r="L26" s="285">
        <v>6502771011.0600004</v>
      </c>
      <c r="M26" s="285">
        <v>2011923262.02</v>
      </c>
      <c r="N26" s="286">
        <v>288375574</v>
      </c>
      <c r="O26" s="286">
        <v>288375574</v>
      </c>
    </row>
    <row r="27" spans="1:15" x14ac:dyDescent="0.35">
      <c r="A27" s="283" t="s">
        <v>70</v>
      </c>
      <c r="B27" s="283" t="s">
        <v>474</v>
      </c>
      <c r="C27" s="284" t="s">
        <v>475</v>
      </c>
      <c r="D27" s="283" t="s">
        <v>73</v>
      </c>
      <c r="E27" s="284" t="s">
        <v>45</v>
      </c>
      <c r="F27" s="283" t="s">
        <v>82</v>
      </c>
      <c r="G27" s="287" t="s">
        <v>1102</v>
      </c>
      <c r="H27" s="283" t="s">
        <v>2778</v>
      </c>
      <c r="I27" s="284" t="s">
        <v>2779</v>
      </c>
      <c r="J27" s="285">
        <v>4000000000</v>
      </c>
      <c r="K27" s="285">
        <v>4000000000</v>
      </c>
      <c r="L27" s="285">
        <v>2259493420</v>
      </c>
      <c r="M27" s="285">
        <v>1807337042</v>
      </c>
      <c r="N27" s="286">
        <v>262047961</v>
      </c>
      <c r="O27" s="286">
        <v>262047961</v>
      </c>
    </row>
    <row r="28" spans="1:15" x14ac:dyDescent="0.35">
      <c r="A28" s="283" t="s">
        <v>70</v>
      </c>
      <c r="B28" s="283" t="s">
        <v>474</v>
      </c>
      <c r="C28" s="284" t="s">
        <v>475</v>
      </c>
      <c r="D28" s="283" t="s">
        <v>73</v>
      </c>
      <c r="E28" s="284" t="s">
        <v>45</v>
      </c>
      <c r="F28" s="283" t="s">
        <v>82</v>
      </c>
      <c r="G28" s="287" t="s">
        <v>1102</v>
      </c>
      <c r="H28" s="283" t="s">
        <v>2782</v>
      </c>
      <c r="I28" s="284" t="s">
        <v>2783</v>
      </c>
      <c r="J28" s="285">
        <v>1784000000</v>
      </c>
      <c r="K28" s="285">
        <v>1784000000</v>
      </c>
      <c r="L28" s="285">
        <v>1380803275</v>
      </c>
      <c r="M28" s="285">
        <v>907445304</v>
      </c>
      <c r="N28" s="286">
        <v>173269765</v>
      </c>
      <c r="O28" s="286">
        <v>173269765</v>
      </c>
    </row>
    <row r="29" spans="1:15" x14ac:dyDescent="0.35">
      <c r="A29" s="283" t="s">
        <v>70</v>
      </c>
      <c r="B29" s="283" t="s">
        <v>527</v>
      </c>
      <c r="C29" s="284" t="s">
        <v>528</v>
      </c>
      <c r="D29" s="283" t="s">
        <v>73</v>
      </c>
      <c r="E29" s="284" t="s">
        <v>45</v>
      </c>
      <c r="F29" s="283" t="s">
        <v>476</v>
      </c>
      <c r="G29" s="287" t="s">
        <v>477</v>
      </c>
      <c r="H29" s="283" t="s">
        <v>1315</v>
      </c>
      <c r="I29" s="284" t="s">
        <v>1316</v>
      </c>
      <c r="J29" s="285">
        <v>9800000000</v>
      </c>
      <c r="K29" s="285">
        <v>8800000000</v>
      </c>
      <c r="L29" s="285">
        <v>9612632500</v>
      </c>
      <c r="M29" s="285">
        <v>8144721538</v>
      </c>
      <c r="N29" s="286">
        <v>1102757499</v>
      </c>
      <c r="O29" s="286">
        <v>1058697499</v>
      </c>
    </row>
    <row r="30" spans="1:15" x14ac:dyDescent="0.35">
      <c r="A30" s="283" t="s">
        <v>70</v>
      </c>
      <c r="B30" s="283" t="s">
        <v>527</v>
      </c>
      <c r="C30" s="284" t="s">
        <v>528</v>
      </c>
      <c r="D30" s="283" t="s">
        <v>73</v>
      </c>
      <c r="E30" s="284" t="s">
        <v>45</v>
      </c>
      <c r="F30" s="283" t="s">
        <v>476</v>
      </c>
      <c r="G30" s="287" t="s">
        <v>477</v>
      </c>
      <c r="H30" s="283" t="s">
        <v>2784</v>
      </c>
      <c r="I30" s="284" t="s">
        <v>2785</v>
      </c>
      <c r="J30" s="285">
        <v>6950000000</v>
      </c>
      <c r="K30" s="285">
        <v>4950000000</v>
      </c>
      <c r="L30" s="285">
        <v>4267462625</v>
      </c>
      <c r="M30" s="285">
        <v>3299010491</v>
      </c>
      <c r="N30" s="286">
        <v>355231160</v>
      </c>
      <c r="O30" s="286">
        <v>322518160</v>
      </c>
    </row>
    <row r="31" spans="1:15" x14ac:dyDescent="0.35">
      <c r="A31" s="283" t="s">
        <v>70</v>
      </c>
      <c r="B31" s="283" t="s">
        <v>527</v>
      </c>
      <c r="C31" s="284" t="s">
        <v>528</v>
      </c>
      <c r="D31" s="283" t="s">
        <v>73</v>
      </c>
      <c r="E31" s="284" t="s">
        <v>45</v>
      </c>
      <c r="F31" s="283" t="s">
        <v>82</v>
      </c>
      <c r="G31" s="287" t="s">
        <v>1102</v>
      </c>
      <c r="H31" s="283" t="s">
        <v>1313</v>
      </c>
      <c r="I31" s="284" t="s">
        <v>1314</v>
      </c>
      <c r="J31" s="285">
        <v>3860482318</v>
      </c>
      <c r="K31" s="285">
        <v>3860482318</v>
      </c>
      <c r="L31" s="285">
        <v>2992391115.9299998</v>
      </c>
      <c r="M31" s="285">
        <v>2462476846.9099998</v>
      </c>
      <c r="N31" s="286">
        <v>320095859</v>
      </c>
      <c r="O31" s="286">
        <v>316581492</v>
      </c>
    </row>
    <row r="32" spans="1:15" x14ac:dyDescent="0.35">
      <c r="A32" s="283" t="s">
        <v>70</v>
      </c>
      <c r="B32" s="283" t="s">
        <v>71</v>
      </c>
      <c r="C32" s="284" t="s">
        <v>72</v>
      </c>
      <c r="D32" s="283" t="s">
        <v>73</v>
      </c>
      <c r="E32" s="284" t="s">
        <v>45</v>
      </c>
      <c r="F32" s="283" t="s">
        <v>74</v>
      </c>
      <c r="G32" s="287" t="s">
        <v>75</v>
      </c>
      <c r="H32" s="283" t="s">
        <v>2786</v>
      </c>
      <c r="I32" s="284" t="s">
        <v>2787</v>
      </c>
      <c r="J32" s="285">
        <v>100538250585</v>
      </c>
      <c r="K32" s="285">
        <v>93538250585</v>
      </c>
      <c r="L32" s="285">
        <v>91236894121</v>
      </c>
      <c r="M32" s="285">
        <v>62174306862</v>
      </c>
      <c r="N32" s="286">
        <v>16005556290</v>
      </c>
      <c r="O32" s="286">
        <v>15725053447</v>
      </c>
    </row>
    <row r="33" spans="1:15" x14ac:dyDescent="0.35">
      <c r="A33" s="283" t="s">
        <v>70</v>
      </c>
      <c r="B33" s="283" t="s">
        <v>71</v>
      </c>
      <c r="C33" s="284" t="s">
        <v>72</v>
      </c>
      <c r="D33" s="283" t="s">
        <v>73</v>
      </c>
      <c r="E33" s="284" t="s">
        <v>45</v>
      </c>
      <c r="F33" s="283" t="s">
        <v>82</v>
      </c>
      <c r="G33" s="287" t="s">
        <v>1102</v>
      </c>
      <c r="H33" s="283" t="s">
        <v>1373</v>
      </c>
      <c r="I33" s="284" t="s">
        <v>1374</v>
      </c>
      <c r="J33" s="285">
        <v>18161185802</v>
      </c>
      <c r="K33" s="285">
        <v>18161185802</v>
      </c>
      <c r="L33" s="285">
        <v>17682845827</v>
      </c>
      <c r="M33" s="285">
        <v>6818333835</v>
      </c>
      <c r="N33" s="286">
        <v>1162847199</v>
      </c>
      <c r="O33" s="286">
        <v>1140065237</v>
      </c>
    </row>
    <row r="34" spans="1:15" x14ac:dyDescent="0.35">
      <c r="A34" s="283" t="s">
        <v>70</v>
      </c>
      <c r="B34" s="283" t="s">
        <v>71</v>
      </c>
      <c r="C34" s="284" t="s">
        <v>72</v>
      </c>
      <c r="D34" s="283" t="s">
        <v>76</v>
      </c>
      <c r="E34" s="284" t="s">
        <v>46</v>
      </c>
      <c r="F34" s="283" t="s">
        <v>74</v>
      </c>
      <c r="G34" s="287" t="s">
        <v>75</v>
      </c>
      <c r="H34" s="283" t="s">
        <v>2786</v>
      </c>
      <c r="I34" s="284" t="s">
        <v>2787</v>
      </c>
      <c r="J34" s="285">
        <v>60515674202</v>
      </c>
      <c r="K34" s="285">
        <v>60515674202</v>
      </c>
      <c r="L34" s="285">
        <v>59796027149</v>
      </c>
      <c r="M34" s="285">
        <v>26882881379.060001</v>
      </c>
      <c r="N34" s="286">
        <v>8314734475.5200005</v>
      </c>
      <c r="O34" s="286">
        <v>8123905935.5200005</v>
      </c>
    </row>
    <row r="35" spans="1:15" x14ac:dyDescent="0.35">
      <c r="A35" s="283" t="s">
        <v>70</v>
      </c>
      <c r="B35" s="283" t="s">
        <v>71</v>
      </c>
      <c r="C35" s="284" t="s">
        <v>72</v>
      </c>
      <c r="D35" s="283" t="s">
        <v>76</v>
      </c>
      <c r="E35" s="284" t="s">
        <v>46</v>
      </c>
      <c r="F35" s="283" t="s">
        <v>82</v>
      </c>
      <c r="G35" s="287" t="s">
        <v>1102</v>
      </c>
      <c r="H35" s="283" t="s">
        <v>1373</v>
      </c>
      <c r="I35" s="284" t="s">
        <v>1374</v>
      </c>
      <c r="J35" s="285">
        <v>9940028999</v>
      </c>
      <c r="K35" s="285">
        <v>9940028999</v>
      </c>
      <c r="L35" s="285">
        <v>7365785910</v>
      </c>
      <c r="M35" s="285">
        <v>2680882313.1999998</v>
      </c>
      <c r="N35" s="286">
        <v>701022542.20000005</v>
      </c>
      <c r="O35" s="286">
        <v>693622471.20000005</v>
      </c>
    </row>
    <row r="36" spans="1:15" x14ac:dyDescent="0.35">
      <c r="A36" s="283" t="s">
        <v>70</v>
      </c>
      <c r="B36" s="283" t="s">
        <v>77</v>
      </c>
      <c r="C36" s="284" t="s">
        <v>78</v>
      </c>
      <c r="D36" s="283" t="s">
        <v>73</v>
      </c>
      <c r="E36" s="284" t="s">
        <v>45</v>
      </c>
      <c r="F36" s="283" t="s">
        <v>74</v>
      </c>
      <c r="G36" s="287" t="s">
        <v>75</v>
      </c>
      <c r="H36" s="283" t="s">
        <v>2790</v>
      </c>
      <c r="I36" s="284" t="s">
        <v>2791</v>
      </c>
      <c r="J36" s="285">
        <v>6794425660</v>
      </c>
      <c r="K36" s="285">
        <v>5294425660</v>
      </c>
      <c r="L36" s="285">
        <v>4704425660</v>
      </c>
      <c r="M36" s="285">
        <v>2850448111</v>
      </c>
      <c r="N36" s="286">
        <v>1077650722</v>
      </c>
      <c r="O36" s="286">
        <v>1077650722</v>
      </c>
    </row>
    <row r="37" spans="1:15" x14ac:dyDescent="0.35">
      <c r="A37" s="283" t="s">
        <v>70</v>
      </c>
      <c r="B37" s="283" t="s">
        <v>77</v>
      </c>
      <c r="C37" s="284" t="s">
        <v>78</v>
      </c>
      <c r="D37" s="283" t="s">
        <v>73</v>
      </c>
      <c r="E37" s="284" t="s">
        <v>45</v>
      </c>
      <c r="F37" s="283" t="s">
        <v>74</v>
      </c>
      <c r="G37" s="287" t="s">
        <v>75</v>
      </c>
      <c r="H37" s="283" t="s">
        <v>2794</v>
      </c>
      <c r="I37" s="284" t="s">
        <v>2795</v>
      </c>
      <c r="J37" s="285">
        <v>20073366698</v>
      </c>
      <c r="K37" s="285">
        <v>14573366698</v>
      </c>
      <c r="L37" s="285">
        <v>11964156020.57</v>
      </c>
      <c r="M37" s="285">
        <v>6683367463.0500002</v>
      </c>
      <c r="N37" s="286">
        <v>1079141215</v>
      </c>
      <c r="O37" s="286">
        <v>1079141215</v>
      </c>
    </row>
    <row r="38" spans="1:15" x14ac:dyDescent="0.35">
      <c r="A38" s="283" t="s">
        <v>70</v>
      </c>
      <c r="B38" s="283" t="s">
        <v>77</v>
      </c>
      <c r="C38" s="284" t="s">
        <v>78</v>
      </c>
      <c r="D38" s="283" t="s">
        <v>73</v>
      </c>
      <c r="E38" s="284" t="s">
        <v>45</v>
      </c>
      <c r="F38" s="283" t="s">
        <v>491</v>
      </c>
      <c r="G38" s="287" t="s">
        <v>575</v>
      </c>
      <c r="H38" s="283" t="s">
        <v>2788</v>
      </c>
      <c r="I38" s="284" t="s">
        <v>2789</v>
      </c>
      <c r="J38" s="285">
        <v>8794425656</v>
      </c>
      <c r="K38" s="285">
        <v>8794425656</v>
      </c>
      <c r="L38" s="285">
        <v>8177046205</v>
      </c>
      <c r="M38" s="285">
        <v>8166483305</v>
      </c>
      <c r="N38" s="286">
        <v>3265121916</v>
      </c>
      <c r="O38" s="286">
        <v>3265121916</v>
      </c>
    </row>
    <row r="39" spans="1:15" x14ac:dyDescent="0.35">
      <c r="A39" s="283" t="s">
        <v>70</v>
      </c>
      <c r="B39" s="283" t="s">
        <v>77</v>
      </c>
      <c r="C39" s="284" t="s">
        <v>78</v>
      </c>
      <c r="D39" s="283" t="s">
        <v>73</v>
      </c>
      <c r="E39" s="284" t="s">
        <v>45</v>
      </c>
      <c r="F39" s="283" t="s">
        <v>491</v>
      </c>
      <c r="G39" s="287" t="s">
        <v>575</v>
      </c>
      <c r="H39" s="283" t="s">
        <v>2792</v>
      </c>
      <c r="I39" s="284" t="s">
        <v>2793</v>
      </c>
      <c r="J39" s="285">
        <v>13138566677</v>
      </c>
      <c r="K39" s="285">
        <v>10138566677</v>
      </c>
      <c r="L39" s="285">
        <v>8944108413</v>
      </c>
      <c r="M39" s="285">
        <v>5200331491</v>
      </c>
      <c r="N39" s="286">
        <v>1367896415</v>
      </c>
      <c r="O39" s="286">
        <v>1367896415</v>
      </c>
    </row>
    <row r="40" spans="1:15" x14ac:dyDescent="0.35">
      <c r="A40" s="283" t="s">
        <v>70</v>
      </c>
      <c r="B40" s="283" t="s">
        <v>77</v>
      </c>
      <c r="C40" s="284" t="s">
        <v>78</v>
      </c>
      <c r="D40" s="283" t="s">
        <v>73</v>
      </c>
      <c r="E40" s="284" t="s">
        <v>45</v>
      </c>
      <c r="F40" s="283" t="s">
        <v>82</v>
      </c>
      <c r="G40" s="287" t="s">
        <v>1102</v>
      </c>
      <c r="H40" s="283" t="s">
        <v>1353</v>
      </c>
      <c r="I40" s="284" t="s">
        <v>1354</v>
      </c>
      <c r="J40" s="285">
        <v>4807394880</v>
      </c>
      <c r="K40" s="285">
        <v>4807394880</v>
      </c>
      <c r="L40" s="285">
        <v>2845666366</v>
      </c>
      <c r="M40" s="285">
        <v>2650042793</v>
      </c>
      <c r="N40" s="286">
        <v>793082463.70000005</v>
      </c>
      <c r="O40" s="286">
        <v>793082463.70000005</v>
      </c>
    </row>
    <row r="41" spans="1:15" x14ac:dyDescent="0.35">
      <c r="A41" s="283" t="s">
        <v>70</v>
      </c>
      <c r="B41" s="283" t="s">
        <v>77</v>
      </c>
      <c r="C41" s="284" t="s">
        <v>78</v>
      </c>
      <c r="D41" s="283" t="s">
        <v>76</v>
      </c>
      <c r="E41" s="284" t="s">
        <v>46</v>
      </c>
      <c r="F41" s="283" t="s">
        <v>74</v>
      </c>
      <c r="G41" s="287" t="s">
        <v>75</v>
      </c>
      <c r="H41" s="283" t="s">
        <v>2794</v>
      </c>
      <c r="I41" s="284" t="s">
        <v>2795</v>
      </c>
      <c r="J41" s="285">
        <v>6837402966</v>
      </c>
      <c r="K41" s="285">
        <v>6837402966</v>
      </c>
      <c r="L41" s="285">
        <v>6087402966</v>
      </c>
      <c r="M41" s="285">
        <v>0</v>
      </c>
      <c r="N41" s="286">
        <v>0</v>
      </c>
      <c r="O41" s="286">
        <v>0</v>
      </c>
    </row>
    <row r="42" spans="1:15" x14ac:dyDescent="0.35">
      <c r="A42" s="283" t="s">
        <v>70</v>
      </c>
      <c r="B42" s="283" t="s">
        <v>85</v>
      </c>
      <c r="C42" s="284" t="s">
        <v>86</v>
      </c>
      <c r="D42" s="283" t="s">
        <v>73</v>
      </c>
      <c r="E42" s="284" t="s">
        <v>45</v>
      </c>
      <c r="F42" s="283" t="s">
        <v>87</v>
      </c>
      <c r="G42" s="287" t="s">
        <v>88</v>
      </c>
      <c r="H42" s="283" t="s">
        <v>1357</v>
      </c>
      <c r="I42" s="284" t="s">
        <v>1358</v>
      </c>
      <c r="J42" s="285">
        <v>30030687457</v>
      </c>
      <c r="K42" s="285">
        <v>30030687457</v>
      </c>
      <c r="L42" s="285">
        <v>26249822914</v>
      </c>
      <c r="M42" s="285">
        <v>22762844543</v>
      </c>
      <c r="N42" s="286">
        <v>6775524360</v>
      </c>
      <c r="O42" s="286">
        <v>4774124380</v>
      </c>
    </row>
    <row r="43" spans="1:15" x14ac:dyDescent="0.35">
      <c r="A43" s="283" t="s">
        <v>70</v>
      </c>
      <c r="B43" s="283" t="s">
        <v>85</v>
      </c>
      <c r="C43" s="284" t="s">
        <v>86</v>
      </c>
      <c r="D43" s="283" t="s">
        <v>73</v>
      </c>
      <c r="E43" s="284" t="s">
        <v>45</v>
      </c>
      <c r="F43" s="283" t="s">
        <v>87</v>
      </c>
      <c r="G43" s="287" t="s">
        <v>88</v>
      </c>
      <c r="H43" s="283" t="s">
        <v>2796</v>
      </c>
      <c r="I43" s="284" t="s">
        <v>2797</v>
      </c>
      <c r="J43" s="285">
        <v>140237064026</v>
      </c>
      <c r="K43" s="285">
        <v>140237064026</v>
      </c>
      <c r="L43" s="285">
        <v>138722437859.85001</v>
      </c>
      <c r="M43" s="285">
        <v>88622147970.820007</v>
      </c>
      <c r="N43" s="286">
        <v>33336298989.939999</v>
      </c>
      <c r="O43" s="286">
        <v>32016234161.939999</v>
      </c>
    </row>
    <row r="44" spans="1:15" x14ac:dyDescent="0.35">
      <c r="A44" s="283" t="s">
        <v>70</v>
      </c>
      <c r="B44" s="283" t="s">
        <v>85</v>
      </c>
      <c r="C44" s="284" t="s">
        <v>86</v>
      </c>
      <c r="D44" s="283" t="s">
        <v>73</v>
      </c>
      <c r="E44" s="284" t="s">
        <v>45</v>
      </c>
      <c r="F44" s="283" t="s">
        <v>82</v>
      </c>
      <c r="G44" s="287" t="s">
        <v>1102</v>
      </c>
      <c r="H44" s="283" t="s">
        <v>1355</v>
      </c>
      <c r="I44" s="284" t="s">
        <v>1356</v>
      </c>
      <c r="J44" s="285">
        <v>31619122247</v>
      </c>
      <c r="K44" s="285">
        <v>31119122247</v>
      </c>
      <c r="L44" s="285">
        <v>26314415701</v>
      </c>
      <c r="M44" s="285">
        <v>17777248867.490002</v>
      </c>
      <c r="N44" s="286">
        <v>5613416987.5</v>
      </c>
      <c r="O44" s="286">
        <v>4890149925.5</v>
      </c>
    </row>
    <row r="45" spans="1:15" x14ac:dyDescent="0.35">
      <c r="A45" s="283" t="s">
        <v>70</v>
      </c>
      <c r="B45" s="283" t="s">
        <v>557</v>
      </c>
      <c r="C45" s="284" t="s">
        <v>560</v>
      </c>
      <c r="D45" s="283" t="s">
        <v>73</v>
      </c>
      <c r="E45" s="284" t="s">
        <v>45</v>
      </c>
      <c r="F45" s="283" t="s">
        <v>476</v>
      </c>
      <c r="G45" s="287" t="s">
        <v>477</v>
      </c>
      <c r="H45" s="283" t="s">
        <v>607</v>
      </c>
      <c r="I45" s="284" t="s">
        <v>608</v>
      </c>
      <c r="J45" s="285">
        <v>48657728830</v>
      </c>
      <c r="K45" s="285">
        <v>47157728830</v>
      </c>
      <c r="L45" s="285">
        <v>46771094923</v>
      </c>
      <c r="M45" s="285">
        <v>13147027150</v>
      </c>
      <c r="N45" s="286">
        <v>2975272892.8600001</v>
      </c>
      <c r="O45" s="286">
        <v>2972594549.8600001</v>
      </c>
    </row>
    <row r="46" spans="1:15" x14ac:dyDescent="0.35">
      <c r="A46" s="283" t="s">
        <v>70</v>
      </c>
      <c r="B46" s="283" t="s">
        <v>557</v>
      </c>
      <c r="C46" s="284" t="s">
        <v>560</v>
      </c>
      <c r="D46" s="283" t="s">
        <v>73</v>
      </c>
      <c r="E46" s="284" t="s">
        <v>45</v>
      </c>
      <c r="F46" s="283" t="s">
        <v>476</v>
      </c>
      <c r="G46" s="287" t="s">
        <v>477</v>
      </c>
      <c r="H46" s="283" t="s">
        <v>605</v>
      </c>
      <c r="I46" s="284" t="s">
        <v>606</v>
      </c>
      <c r="J46" s="285">
        <v>33500000000</v>
      </c>
      <c r="K46" s="285">
        <v>20500000000</v>
      </c>
      <c r="L46" s="285">
        <v>9256000000</v>
      </c>
      <c r="M46" s="285">
        <v>5273747005</v>
      </c>
      <c r="N46" s="286">
        <v>1014582917</v>
      </c>
      <c r="O46" s="286">
        <v>1014582917</v>
      </c>
    </row>
    <row r="47" spans="1:15" x14ac:dyDescent="0.35">
      <c r="A47" s="283" t="s">
        <v>70</v>
      </c>
      <c r="B47" s="283" t="s">
        <v>557</v>
      </c>
      <c r="C47" s="284" t="s">
        <v>560</v>
      </c>
      <c r="D47" s="283" t="s">
        <v>73</v>
      </c>
      <c r="E47" s="284" t="s">
        <v>45</v>
      </c>
      <c r="F47" s="283" t="s">
        <v>476</v>
      </c>
      <c r="G47" s="287" t="s">
        <v>477</v>
      </c>
      <c r="H47" s="283" t="s">
        <v>597</v>
      </c>
      <c r="I47" s="284" t="s">
        <v>598</v>
      </c>
      <c r="J47" s="285">
        <v>31500000000</v>
      </c>
      <c r="K47" s="285">
        <v>29500000000</v>
      </c>
      <c r="L47" s="285">
        <v>28615841400</v>
      </c>
      <c r="M47" s="285">
        <v>19665332604</v>
      </c>
      <c r="N47" s="286">
        <v>958842782.91999996</v>
      </c>
      <c r="O47" s="286">
        <v>958842782.91999996</v>
      </c>
    </row>
    <row r="48" spans="1:15" x14ac:dyDescent="0.35">
      <c r="A48" s="283" t="s">
        <v>70</v>
      </c>
      <c r="B48" s="283" t="s">
        <v>557</v>
      </c>
      <c r="C48" s="284" t="s">
        <v>560</v>
      </c>
      <c r="D48" s="283" t="s">
        <v>73</v>
      </c>
      <c r="E48" s="284" t="s">
        <v>45</v>
      </c>
      <c r="F48" s="283" t="s">
        <v>476</v>
      </c>
      <c r="G48" s="287" t="s">
        <v>477</v>
      </c>
      <c r="H48" s="283" t="s">
        <v>599</v>
      </c>
      <c r="I48" s="284" t="s">
        <v>600</v>
      </c>
      <c r="J48" s="285">
        <v>14377660514</v>
      </c>
      <c r="K48" s="285">
        <v>14377660514</v>
      </c>
      <c r="L48" s="285">
        <v>14309747708</v>
      </c>
      <c r="M48" s="285">
        <v>3504268727</v>
      </c>
      <c r="N48" s="286">
        <v>781191392.94000006</v>
      </c>
      <c r="O48" s="286">
        <v>781191392.94000006</v>
      </c>
    </row>
    <row r="49" spans="1:15" x14ac:dyDescent="0.35">
      <c r="A49" s="283" t="s">
        <v>70</v>
      </c>
      <c r="B49" s="283" t="s">
        <v>557</v>
      </c>
      <c r="C49" s="284" t="s">
        <v>560</v>
      </c>
      <c r="D49" s="283" t="s">
        <v>73</v>
      </c>
      <c r="E49" s="284" t="s">
        <v>45</v>
      </c>
      <c r="F49" s="283" t="s">
        <v>476</v>
      </c>
      <c r="G49" s="287" t="s">
        <v>477</v>
      </c>
      <c r="H49" s="283" t="s">
        <v>1412</v>
      </c>
      <c r="I49" s="284" t="s">
        <v>1413</v>
      </c>
      <c r="J49" s="285">
        <v>34000000000</v>
      </c>
      <c r="K49" s="285">
        <v>34000000000</v>
      </c>
      <c r="L49" s="285">
        <v>34000000000</v>
      </c>
      <c r="M49" s="285">
        <v>9554079143</v>
      </c>
      <c r="N49" s="286">
        <v>1483761545.9100001</v>
      </c>
      <c r="O49" s="286">
        <v>1483761545.9100001</v>
      </c>
    </row>
    <row r="50" spans="1:15" x14ac:dyDescent="0.35">
      <c r="A50" s="283" t="s">
        <v>70</v>
      </c>
      <c r="B50" s="283" t="s">
        <v>557</v>
      </c>
      <c r="C50" s="284" t="s">
        <v>560</v>
      </c>
      <c r="D50" s="283" t="s">
        <v>73</v>
      </c>
      <c r="E50" s="284" t="s">
        <v>45</v>
      </c>
      <c r="F50" s="283" t="s">
        <v>476</v>
      </c>
      <c r="G50" s="287" t="s">
        <v>477</v>
      </c>
      <c r="H50" s="283" t="s">
        <v>1436</v>
      </c>
      <c r="I50" s="284" t="s">
        <v>1437</v>
      </c>
      <c r="J50" s="285">
        <v>17000000000</v>
      </c>
      <c r="K50" s="285">
        <v>17000000000</v>
      </c>
      <c r="L50" s="285">
        <v>17000000000</v>
      </c>
      <c r="M50" s="285">
        <v>3760888873</v>
      </c>
      <c r="N50" s="286">
        <v>746733601.37</v>
      </c>
      <c r="O50" s="286">
        <v>746733601.37</v>
      </c>
    </row>
    <row r="51" spans="1:15" x14ac:dyDescent="0.35">
      <c r="A51" s="283" t="s">
        <v>70</v>
      </c>
      <c r="B51" s="283" t="s">
        <v>557</v>
      </c>
      <c r="C51" s="284" t="s">
        <v>560</v>
      </c>
      <c r="D51" s="283" t="s">
        <v>73</v>
      </c>
      <c r="E51" s="284" t="s">
        <v>45</v>
      </c>
      <c r="F51" s="283" t="s">
        <v>82</v>
      </c>
      <c r="G51" s="287" t="s">
        <v>1102</v>
      </c>
      <c r="H51" s="283" t="s">
        <v>601</v>
      </c>
      <c r="I51" s="284" t="s">
        <v>602</v>
      </c>
      <c r="J51" s="285">
        <v>10000000000</v>
      </c>
      <c r="K51" s="285">
        <v>10000000000</v>
      </c>
      <c r="L51" s="285">
        <v>7700000000</v>
      </c>
      <c r="M51" s="285">
        <v>2335085749</v>
      </c>
      <c r="N51" s="286">
        <v>562154380</v>
      </c>
      <c r="O51" s="286">
        <v>521277217</v>
      </c>
    </row>
    <row r="52" spans="1:15" x14ac:dyDescent="0.35">
      <c r="A52" s="283" t="s">
        <v>70</v>
      </c>
      <c r="B52" s="283" t="s">
        <v>557</v>
      </c>
      <c r="C52" s="284" t="s">
        <v>560</v>
      </c>
      <c r="D52" s="283" t="s">
        <v>73</v>
      </c>
      <c r="E52" s="284" t="s">
        <v>45</v>
      </c>
      <c r="F52" s="283" t="s">
        <v>82</v>
      </c>
      <c r="G52" s="287" t="s">
        <v>1102</v>
      </c>
      <c r="H52" s="283" t="s">
        <v>603</v>
      </c>
      <c r="I52" s="284" t="s">
        <v>604</v>
      </c>
      <c r="J52" s="285">
        <v>24201670647</v>
      </c>
      <c r="K52" s="285">
        <v>23201670647</v>
      </c>
      <c r="L52" s="285">
        <v>23201670647</v>
      </c>
      <c r="M52" s="285">
        <v>18345802007</v>
      </c>
      <c r="N52" s="286">
        <v>3821771095.1999998</v>
      </c>
      <c r="O52" s="286">
        <v>3821581276.1999998</v>
      </c>
    </row>
    <row r="53" spans="1:15" x14ac:dyDescent="0.35">
      <c r="A53" s="283" t="s">
        <v>70</v>
      </c>
      <c r="B53" s="283" t="s">
        <v>557</v>
      </c>
      <c r="C53" s="284" t="s">
        <v>560</v>
      </c>
      <c r="D53" s="283" t="s">
        <v>73</v>
      </c>
      <c r="E53" s="284" t="s">
        <v>45</v>
      </c>
      <c r="F53" s="283" t="s">
        <v>82</v>
      </c>
      <c r="G53" s="287" t="s">
        <v>1102</v>
      </c>
      <c r="H53" s="283" t="s">
        <v>1414</v>
      </c>
      <c r="I53" s="284" t="s">
        <v>1415</v>
      </c>
      <c r="J53" s="285">
        <v>1196391615</v>
      </c>
      <c r="K53" s="285">
        <v>1196391615</v>
      </c>
      <c r="L53" s="285">
        <v>427185758</v>
      </c>
      <c r="M53" s="285">
        <v>45855946</v>
      </c>
      <c r="N53" s="286">
        <v>11058746</v>
      </c>
      <c r="O53" s="286">
        <v>11058746</v>
      </c>
    </row>
    <row r="54" spans="1:15" x14ac:dyDescent="0.35">
      <c r="A54" s="283" t="s">
        <v>70</v>
      </c>
      <c r="B54" s="283" t="s">
        <v>557</v>
      </c>
      <c r="C54" s="284" t="s">
        <v>560</v>
      </c>
      <c r="D54" s="283" t="s">
        <v>73</v>
      </c>
      <c r="E54" s="284" t="s">
        <v>45</v>
      </c>
      <c r="F54" s="283" t="s">
        <v>82</v>
      </c>
      <c r="G54" s="287" t="s">
        <v>1102</v>
      </c>
      <c r="H54" s="283" t="s">
        <v>2798</v>
      </c>
      <c r="I54" s="284" t="s">
        <v>2799</v>
      </c>
      <c r="J54" s="285">
        <v>15833182755</v>
      </c>
      <c r="K54" s="285">
        <v>13833182755</v>
      </c>
      <c r="L54" s="285">
        <v>11562182755</v>
      </c>
      <c r="M54" s="285">
        <v>4262916310</v>
      </c>
      <c r="N54" s="286">
        <v>2375375196.4400001</v>
      </c>
      <c r="O54" s="286">
        <v>2365655977.4400001</v>
      </c>
    </row>
    <row r="55" spans="1:15" x14ac:dyDescent="0.35">
      <c r="A55" s="283" t="s">
        <v>70</v>
      </c>
      <c r="B55" s="283" t="s">
        <v>557</v>
      </c>
      <c r="C55" s="284" t="s">
        <v>560</v>
      </c>
      <c r="D55" s="283" t="s">
        <v>76</v>
      </c>
      <c r="E55" s="284" t="s">
        <v>46</v>
      </c>
      <c r="F55" s="283" t="s">
        <v>476</v>
      </c>
      <c r="G55" s="287" t="s">
        <v>477</v>
      </c>
      <c r="H55" s="283" t="s">
        <v>607</v>
      </c>
      <c r="I55" s="284" t="s">
        <v>608</v>
      </c>
      <c r="J55" s="285">
        <v>1834736000</v>
      </c>
      <c r="K55" s="285">
        <v>1834736000</v>
      </c>
      <c r="L55" s="285">
        <v>1834736000</v>
      </c>
      <c r="M55" s="285">
        <v>0</v>
      </c>
      <c r="N55" s="286">
        <v>0</v>
      </c>
      <c r="O55" s="286">
        <v>0</v>
      </c>
    </row>
    <row r="56" spans="1:15" x14ac:dyDescent="0.35">
      <c r="A56" s="283" t="s">
        <v>70</v>
      </c>
      <c r="B56" s="283" t="s">
        <v>557</v>
      </c>
      <c r="C56" s="284" t="s">
        <v>560</v>
      </c>
      <c r="D56" s="283" t="s">
        <v>76</v>
      </c>
      <c r="E56" s="284" t="s">
        <v>46</v>
      </c>
      <c r="F56" s="283" t="s">
        <v>82</v>
      </c>
      <c r="G56" s="287" t="s">
        <v>1102</v>
      </c>
      <c r="H56" s="283" t="s">
        <v>603</v>
      </c>
      <c r="I56" s="284" t="s">
        <v>604</v>
      </c>
      <c r="J56" s="285">
        <v>4141400000</v>
      </c>
      <c r="K56" s="285">
        <v>4141400000</v>
      </c>
      <c r="L56" s="285">
        <v>4141400000</v>
      </c>
      <c r="M56" s="285">
        <v>3219116523.5999999</v>
      </c>
      <c r="N56" s="286">
        <v>0</v>
      </c>
      <c r="O56" s="286">
        <v>0</v>
      </c>
    </row>
    <row r="57" spans="1:15" x14ac:dyDescent="0.35">
      <c r="A57" s="283" t="s">
        <v>70</v>
      </c>
      <c r="B57" s="283" t="s">
        <v>558</v>
      </c>
      <c r="C57" s="284" t="s">
        <v>561</v>
      </c>
      <c r="D57" s="283" t="s">
        <v>73</v>
      </c>
      <c r="E57" s="284" t="s">
        <v>45</v>
      </c>
      <c r="F57" s="283" t="s">
        <v>83</v>
      </c>
      <c r="G57" s="287" t="s">
        <v>84</v>
      </c>
      <c r="H57" s="283" t="s">
        <v>1440</v>
      </c>
      <c r="I57" s="284" t="s">
        <v>1441</v>
      </c>
      <c r="J57" s="285">
        <v>3607290447</v>
      </c>
      <c r="K57" s="285">
        <v>3607290447</v>
      </c>
      <c r="L57" s="285">
        <v>3584633114</v>
      </c>
      <c r="M57" s="285">
        <v>1846096362.3399999</v>
      </c>
      <c r="N57" s="286">
        <v>393826093.33999997</v>
      </c>
      <c r="O57" s="286">
        <v>393826093.33999997</v>
      </c>
    </row>
    <row r="58" spans="1:15" x14ac:dyDescent="0.35">
      <c r="A58" s="283" t="s">
        <v>70</v>
      </c>
      <c r="B58" s="283" t="s">
        <v>558</v>
      </c>
      <c r="C58" s="284" t="s">
        <v>561</v>
      </c>
      <c r="D58" s="283" t="s">
        <v>73</v>
      </c>
      <c r="E58" s="284" t="s">
        <v>45</v>
      </c>
      <c r="F58" s="283" t="s">
        <v>83</v>
      </c>
      <c r="G58" s="287" t="s">
        <v>84</v>
      </c>
      <c r="H58" s="283" t="s">
        <v>1450</v>
      </c>
      <c r="I58" s="284" t="s">
        <v>1451</v>
      </c>
      <c r="J58" s="285">
        <v>20326718414</v>
      </c>
      <c r="K58" s="285">
        <v>13326718414</v>
      </c>
      <c r="L58" s="285">
        <v>12129405563</v>
      </c>
      <c r="M58" s="285">
        <v>7919697157.3999996</v>
      </c>
      <c r="N58" s="286">
        <v>1439162282.6400001</v>
      </c>
      <c r="O58" s="286">
        <v>1431244949.6400001</v>
      </c>
    </row>
    <row r="59" spans="1:15" x14ac:dyDescent="0.35">
      <c r="A59" s="283" t="s">
        <v>70</v>
      </c>
      <c r="B59" s="283" t="s">
        <v>558</v>
      </c>
      <c r="C59" s="284" t="s">
        <v>561</v>
      </c>
      <c r="D59" s="283" t="s">
        <v>73</v>
      </c>
      <c r="E59" s="284" t="s">
        <v>45</v>
      </c>
      <c r="F59" s="283" t="s">
        <v>83</v>
      </c>
      <c r="G59" s="287" t="s">
        <v>84</v>
      </c>
      <c r="H59" s="283" t="s">
        <v>1442</v>
      </c>
      <c r="I59" s="284" t="s">
        <v>1443</v>
      </c>
      <c r="J59" s="285">
        <v>71200599623</v>
      </c>
      <c r="K59" s="285">
        <v>35200599623</v>
      </c>
      <c r="L59" s="285">
        <v>6456418930</v>
      </c>
      <c r="M59" s="285">
        <v>4004140834</v>
      </c>
      <c r="N59" s="286">
        <v>781359093</v>
      </c>
      <c r="O59" s="286">
        <v>753759093</v>
      </c>
    </row>
    <row r="60" spans="1:15" x14ac:dyDescent="0.35">
      <c r="A60" s="283" t="s">
        <v>70</v>
      </c>
      <c r="B60" s="283" t="s">
        <v>558</v>
      </c>
      <c r="C60" s="284" t="s">
        <v>561</v>
      </c>
      <c r="D60" s="283" t="s">
        <v>73</v>
      </c>
      <c r="E60" s="284" t="s">
        <v>45</v>
      </c>
      <c r="F60" s="283" t="s">
        <v>83</v>
      </c>
      <c r="G60" s="287" t="s">
        <v>84</v>
      </c>
      <c r="H60" s="283" t="s">
        <v>2800</v>
      </c>
      <c r="I60" s="284" t="s">
        <v>2801</v>
      </c>
      <c r="J60" s="285">
        <v>4439094057</v>
      </c>
      <c r="K60" s="285">
        <v>4439094057</v>
      </c>
      <c r="L60" s="285">
        <v>2365800397</v>
      </c>
      <c r="M60" s="285">
        <v>1179876367</v>
      </c>
      <c r="N60" s="286">
        <v>237072170.16999999</v>
      </c>
      <c r="O60" s="286">
        <v>237072170.16999999</v>
      </c>
    </row>
    <row r="61" spans="1:15" x14ac:dyDescent="0.35">
      <c r="A61" s="283" t="s">
        <v>70</v>
      </c>
      <c r="B61" s="283" t="s">
        <v>558</v>
      </c>
      <c r="C61" s="284" t="s">
        <v>561</v>
      </c>
      <c r="D61" s="283" t="s">
        <v>73</v>
      </c>
      <c r="E61" s="284" t="s">
        <v>45</v>
      </c>
      <c r="F61" s="283" t="s">
        <v>491</v>
      </c>
      <c r="G61" s="287" t="s">
        <v>575</v>
      </c>
      <c r="H61" s="283" t="s">
        <v>1446</v>
      </c>
      <c r="I61" s="284" t="s">
        <v>1447</v>
      </c>
      <c r="J61" s="285">
        <v>16762296717</v>
      </c>
      <c r="K61" s="285">
        <v>7762296717</v>
      </c>
      <c r="L61" s="285">
        <v>2349382717</v>
      </c>
      <c r="M61" s="285">
        <v>1958052686</v>
      </c>
      <c r="N61" s="286">
        <v>347810029.06</v>
      </c>
      <c r="O61" s="286">
        <v>347810029.06</v>
      </c>
    </row>
    <row r="62" spans="1:15" x14ac:dyDescent="0.35">
      <c r="A62" s="283" t="s">
        <v>70</v>
      </c>
      <c r="B62" s="283" t="s">
        <v>558</v>
      </c>
      <c r="C62" s="284" t="s">
        <v>561</v>
      </c>
      <c r="D62" s="283" t="s">
        <v>73</v>
      </c>
      <c r="E62" s="284" t="s">
        <v>45</v>
      </c>
      <c r="F62" s="283" t="s">
        <v>80</v>
      </c>
      <c r="G62" s="287" t="s">
        <v>81</v>
      </c>
      <c r="H62" s="283" t="s">
        <v>1444</v>
      </c>
      <c r="I62" s="284" t="s">
        <v>1445</v>
      </c>
      <c r="J62" s="285">
        <v>58820928509</v>
      </c>
      <c r="K62" s="285">
        <v>28820928509</v>
      </c>
      <c r="L62" s="285">
        <v>20498556894</v>
      </c>
      <c r="M62" s="285">
        <v>13568304462.27</v>
      </c>
      <c r="N62" s="286">
        <v>2327316434.1300001</v>
      </c>
      <c r="O62" s="286">
        <v>2327067101.1300001</v>
      </c>
    </row>
    <row r="63" spans="1:15" x14ac:dyDescent="0.35">
      <c r="A63" s="283" t="s">
        <v>70</v>
      </c>
      <c r="B63" s="283" t="s">
        <v>558</v>
      </c>
      <c r="C63" s="284" t="s">
        <v>561</v>
      </c>
      <c r="D63" s="283" t="s">
        <v>73</v>
      </c>
      <c r="E63" s="284" t="s">
        <v>45</v>
      </c>
      <c r="F63" s="283" t="s">
        <v>82</v>
      </c>
      <c r="G63" s="287" t="s">
        <v>1102</v>
      </c>
      <c r="H63" s="283" t="s">
        <v>1448</v>
      </c>
      <c r="I63" s="284" t="s">
        <v>1449</v>
      </c>
      <c r="J63" s="285">
        <v>2935757657</v>
      </c>
      <c r="K63" s="285">
        <v>2935757657</v>
      </c>
      <c r="L63" s="285">
        <v>2648172961</v>
      </c>
      <c r="M63" s="285">
        <v>1535486654</v>
      </c>
      <c r="N63" s="286">
        <v>283045433</v>
      </c>
      <c r="O63" s="286">
        <v>223742725</v>
      </c>
    </row>
    <row r="64" spans="1:15" x14ac:dyDescent="0.35">
      <c r="A64" s="283" t="s">
        <v>70</v>
      </c>
      <c r="B64" s="283" t="s">
        <v>558</v>
      </c>
      <c r="C64" s="284" t="s">
        <v>561</v>
      </c>
      <c r="D64" s="283" t="s">
        <v>73</v>
      </c>
      <c r="E64" s="284" t="s">
        <v>45</v>
      </c>
      <c r="F64" s="283" t="s">
        <v>82</v>
      </c>
      <c r="G64" s="287" t="s">
        <v>1102</v>
      </c>
      <c r="H64" s="283" t="s">
        <v>1438</v>
      </c>
      <c r="I64" s="284" t="s">
        <v>1439</v>
      </c>
      <c r="J64" s="285">
        <v>4909755500</v>
      </c>
      <c r="K64" s="285">
        <v>3409755500</v>
      </c>
      <c r="L64" s="285">
        <v>1788762793</v>
      </c>
      <c r="M64" s="285">
        <v>1513622860.3199999</v>
      </c>
      <c r="N64" s="286">
        <v>281322542.72000003</v>
      </c>
      <c r="O64" s="286">
        <v>281322542.72000003</v>
      </c>
    </row>
    <row r="65" spans="1:15" x14ac:dyDescent="0.35">
      <c r="A65" s="283" t="s">
        <v>70</v>
      </c>
      <c r="B65" s="283" t="s">
        <v>558</v>
      </c>
      <c r="C65" s="284" t="s">
        <v>561</v>
      </c>
      <c r="D65" s="283" t="s">
        <v>73</v>
      </c>
      <c r="E65" s="284" t="s">
        <v>45</v>
      </c>
      <c r="F65" s="283" t="s">
        <v>82</v>
      </c>
      <c r="G65" s="287" t="s">
        <v>1102</v>
      </c>
      <c r="H65" s="283" t="s">
        <v>2802</v>
      </c>
      <c r="I65" s="284" t="s">
        <v>2803</v>
      </c>
      <c r="J65" s="285">
        <v>4638879049</v>
      </c>
      <c r="K65" s="285">
        <v>4638879049</v>
      </c>
      <c r="L65" s="285">
        <v>4117395699</v>
      </c>
      <c r="M65" s="285">
        <v>3001052985.6599998</v>
      </c>
      <c r="N65" s="286">
        <v>619662904.65999997</v>
      </c>
      <c r="O65" s="286">
        <v>619662904.65999997</v>
      </c>
    </row>
    <row r="66" spans="1:15" x14ac:dyDescent="0.35">
      <c r="A66" s="283" t="s">
        <v>70</v>
      </c>
      <c r="B66" s="283" t="s">
        <v>558</v>
      </c>
      <c r="C66" s="284" t="s">
        <v>561</v>
      </c>
      <c r="D66" s="283" t="s">
        <v>73</v>
      </c>
      <c r="E66" s="284" t="s">
        <v>45</v>
      </c>
      <c r="F66" s="283" t="s">
        <v>82</v>
      </c>
      <c r="G66" s="287" t="s">
        <v>1102</v>
      </c>
      <c r="H66" s="283" t="s">
        <v>2804</v>
      </c>
      <c r="I66" s="284" t="s">
        <v>2805</v>
      </c>
      <c r="J66" s="285">
        <v>2283611242</v>
      </c>
      <c r="K66" s="285">
        <v>2283611242</v>
      </c>
      <c r="L66" s="285">
        <v>720688500</v>
      </c>
      <c r="M66" s="285">
        <v>579942533</v>
      </c>
      <c r="N66" s="286">
        <v>112260537</v>
      </c>
      <c r="O66" s="286">
        <v>112260537</v>
      </c>
    </row>
    <row r="67" spans="1:15" x14ac:dyDescent="0.35">
      <c r="A67" s="283" t="s">
        <v>70</v>
      </c>
      <c r="B67" s="283" t="s">
        <v>558</v>
      </c>
      <c r="C67" s="284" t="s">
        <v>561</v>
      </c>
      <c r="D67" s="283" t="s">
        <v>76</v>
      </c>
      <c r="E67" s="284" t="s">
        <v>46</v>
      </c>
      <c r="F67" s="283" t="s">
        <v>80</v>
      </c>
      <c r="G67" s="287" t="s">
        <v>81</v>
      </c>
      <c r="H67" s="283" t="s">
        <v>1444</v>
      </c>
      <c r="I67" s="284" t="s">
        <v>1445</v>
      </c>
      <c r="J67" s="285">
        <v>4975406424</v>
      </c>
      <c r="K67" s="285">
        <v>4975406424</v>
      </c>
      <c r="L67" s="285">
        <v>0</v>
      </c>
      <c r="M67" s="285">
        <v>0</v>
      </c>
      <c r="N67" s="286">
        <v>0</v>
      </c>
      <c r="O67" s="286">
        <v>0</v>
      </c>
    </row>
    <row r="68" spans="1:15" x14ac:dyDescent="0.35">
      <c r="A68" s="283" t="s">
        <v>197</v>
      </c>
      <c r="B68" s="283" t="s">
        <v>198</v>
      </c>
      <c r="C68" s="284" t="s">
        <v>199</v>
      </c>
      <c r="D68" s="283" t="s">
        <v>73</v>
      </c>
      <c r="E68" s="284" t="s">
        <v>45</v>
      </c>
      <c r="F68" s="283" t="s">
        <v>211</v>
      </c>
      <c r="G68" s="287" t="s">
        <v>212</v>
      </c>
      <c r="H68" s="283" t="s">
        <v>691</v>
      </c>
      <c r="I68" s="284" t="s">
        <v>692</v>
      </c>
      <c r="J68" s="285">
        <v>2184210936</v>
      </c>
      <c r="K68" s="285">
        <v>2184210936</v>
      </c>
      <c r="L68" s="285">
        <v>2184210935.52</v>
      </c>
      <c r="M68" s="285">
        <v>1073966186</v>
      </c>
      <c r="N68" s="286">
        <v>229158997</v>
      </c>
      <c r="O68" s="286">
        <v>188740368</v>
      </c>
    </row>
    <row r="69" spans="1:15" x14ac:dyDescent="0.35">
      <c r="A69" s="283" t="s">
        <v>197</v>
      </c>
      <c r="B69" s="283" t="s">
        <v>198</v>
      </c>
      <c r="C69" s="284" t="s">
        <v>199</v>
      </c>
      <c r="D69" s="283" t="s">
        <v>73</v>
      </c>
      <c r="E69" s="284" t="s">
        <v>45</v>
      </c>
      <c r="F69" s="283" t="s">
        <v>211</v>
      </c>
      <c r="G69" s="287" t="s">
        <v>212</v>
      </c>
      <c r="H69" s="283" t="s">
        <v>1925</v>
      </c>
      <c r="I69" s="284" t="s">
        <v>1926</v>
      </c>
      <c r="J69" s="285">
        <v>4839685325</v>
      </c>
      <c r="K69" s="285">
        <v>3660213698</v>
      </c>
      <c r="L69" s="285">
        <v>4839685325</v>
      </c>
      <c r="M69" s="285">
        <v>2371489650</v>
      </c>
      <c r="N69" s="286">
        <v>258571433</v>
      </c>
      <c r="O69" s="286">
        <v>249230633</v>
      </c>
    </row>
    <row r="70" spans="1:15" x14ac:dyDescent="0.35">
      <c r="A70" s="283" t="s">
        <v>197</v>
      </c>
      <c r="B70" s="283" t="s">
        <v>198</v>
      </c>
      <c r="C70" s="284" t="s">
        <v>199</v>
      </c>
      <c r="D70" s="283" t="s">
        <v>73</v>
      </c>
      <c r="E70" s="284" t="s">
        <v>45</v>
      </c>
      <c r="F70" s="283" t="s">
        <v>211</v>
      </c>
      <c r="G70" s="287" t="s">
        <v>212</v>
      </c>
      <c r="H70" s="283" t="s">
        <v>1999</v>
      </c>
      <c r="I70" s="284" t="s">
        <v>2000</v>
      </c>
      <c r="J70" s="285">
        <v>2591545657</v>
      </c>
      <c r="K70" s="285">
        <v>1482545657</v>
      </c>
      <c r="L70" s="285">
        <v>1482545657</v>
      </c>
      <c r="M70" s="285">
        <v>978960479.79999995</v>
      </c>
      <c r="N70" s="286">
        <v>132775818</v>
      </c>
      <c r="O70" s="286">
        <v>115975818</v>
      </c>
    </row>
    <row r="71" spans="1:15" x14ac:dyDescent="0.35">
      <c r="A71" s="283" t="s">
        <v>197</v>
      </c>
      <c r="B71" s="283" t="s">
        <v>198</v>
      </c>
      <c r="C71" s="284" t="s">
        <v>199</v>
      </c>
      <c r="D71" s="283" t="s">
        <v>73</v>
      </c>
      <c r="E71" s="284" t="s">
        <v>45</v>
      </c>
      <c r="F71" s="283" t="s">
        <v>203</v>
      </c>
      <c r="G71" s="287" t="s">
        <v>204</v>
      </c>
      <c r="H71" s="283" t="s">
        <v>2007</v>
      </c>
      <c r="I71" s="284" t="s">
        <v>2008</v>
      </c>
      <c r="J71" s="285">
        <v>7136580809</v>
      </c>
      <c r="K71" s="285">
        <v>7135005177</v>
      </c>
      <c r="L71" s="285">
        <v>7036580808.6000004</v>
      </c>
      <c r="M71" s="285">
        <v>3083444361</v>
      </c>
      <c r="N71" s="286">
        <v>465387162</v>
      </c>
      <c r="O71" s="286">
        <v>459048002</v>
      </c>
    </row>
    <row r="72" spans="1:15" x14ac:dyDescent="0.35">
      <c r="A72" s="283" t="s">
        <v>197</v>
      </c>
      <c r="B72" s="283" t="s">
        <v>198</v>
      </c>
      <c r="C72" s="284" t="s">
        <v>199</v>
      </c>
      <c r="D72" s="283" t="s">
        <v>73</v>
      </c>
      <c r="E72" s="284" t="s">
        <v>45</v>
      </c>
      <c r="F72" s="283" t="s">
        <v>205</v>
      </c>
      <c r="G72" s="287" t="s">
        <v>206</v>
      </c>
      <c r="H72" s="283" t="s">
        <v>681</v>
      </c>
      <c r="I72" s="284" t="s">
        <v>682</v>
      </c>
      <c r="J72" s="285">
        <v>5835165882</v>
      </c>
      <c r="K72" s="285">
        <v>3486595785</v>
      </c>
      <c r="L72" s="285">
        <v>5835165882</v>
      </c>
      <c r="M72" s="285">
        <v>2066036453</v>
      </c>
      <c r="N72" s="286">
        <v>194249926</v>
      </c>
      <c r="O72" s="286">
        <v>185274356</v>
      </c>
    </row>
    <row r="73" spans="1:15" x14ac:dyDescent="0.35">
      <c r="A73" s="283" t="s">
        <v>197</v>
      </c>
      <c r="B73" s="283" t="s">
        <v>198</v>
      </c>
      <c r="C73" s="284" t="s">
        <v>199</v>
      </c>
      <c r="D73" s="283" t="s">
        <v>73</v>
      </c>
      <c r="E73" s="284" t="s">
        <v>45</v>
      </c>
      <c r="F73" s="283" t="s">
        <v>201</v>
      </c>
      <c r="G73" s="287" t="s">
        <v>202</v>
      </c>
      <c r="H73" s="283" t="s">
        <v>697</v>
      </c>
      <c r="I73" s="284" t="s">
        <v>698</v>
      </c>
      <c r="J73" s="285">
        <v>6361521543</v>
      </c>
      <c r="K73" s="285">
        <v>6361521543</v>
      </c>
      <c r="L73" s="285">
        <v>6361521543</v>
      </c>
      <c r="M73" s="285">
        <v>6361521543</v>
      </c>
      <c r="N73" s="286">
        <v>1793586924</v>
      </c>
      <c r="O73" s="286">
        <v>1793586924</v>
      </c>
    </row>
    <row r="74" spans="1:15" x14ac:dyDescent="0.35">
      <c r="A74" s="283" t="s">
        <v>197</v>
      </c>
      <c r="B74" s="283" t="s">
        <v>198</v>
      </c>
      <c r="C74" s="284" t="s">
        <v>199</v>
      </c>
      <c r="D74" s="283" t="s">
        <v>73</v>
      </c>
      <c r="E74" s="284" t="s">
        <v>45</v>
      </c>
      <c r="F74" s="283" t="s">
        <v>201</v>
      </c>
      <c r="G74" s="287" t="s">
        <v>202</v>
      </c>
      <c r="H74" s="283" t="s">
        <v>689</v>
      </c>
      <c r="I74" s="284" t="s">
        <v>690</v>
      </c>
      <c r="J74" s="285">
        <v>9807020034</v>
      </c>
      <c r="K74" s="285">
        <v>9807020034</v>
      </c>
      <c r="L74" s="285">
        <v>9807020034</v>
      </c>
      <c r="M74" s="285">
        <v>9807020034</v>
      </c>
      <c r="N74" s="286">
        <v>3479063202.73</v>
      </c>
      <c r="O74" s="286">
        <v>3479063202.73</v>
      </c>
    </row>
    <row r="75" spans="1:15" x14ac:dyDescent="0.35">
      <c r="A75" s="283" t="s">
        <v>197</v>
      </c>
      <c r="B75" s="283" t="s">
        <v>198</v>
      </c>
      <c r="C75" s="284" t="s">
        <v>199</v>
      </c>
      <c r="D75" s="283" t="s">
        <v>73</v>
      </c>
      <c r="E75" s="284" t="s">
        <v>45</v>
      </c>
      <c r="F75" s="283" t="s">
        <v>201</v>
      </c>
      <c r="G75" s="287" t="s">
        <v>202</v>
      </c>
      <c r="H75" s="283" t="s">
        <v>687</v>
      </c>
      <c r="I75" s="284" t="s">
        <v>688</v>
      </c>
      <c r="J75" s="285">
        <v>6534355274</v>
      </c>
      <c r="K75" s="285">
        <v>6534355274</v>
      </c>
      <c r="L75" s="285">
        <v>6534355274</v>
      </c>
      <c r="M75" s="285">
        <v>6534355274</v>
      </c>
      <c r="N75" s="286">
        <v>2263738396</v>
      </c>
      <c r="O75" s="286">
        <v>2263738396</v>
      </c>
    </row>
    <row r="76" spans="1:15" x14ac:dyDescent="0.35">
      <c r="A76" s="283" t="s">
        <v>197</v>
      </c>
      <c r="B76" s="283" t="s">
        <v>198</v>
      </c>
      <c r="C76" s="284" t="s">
        <v>199</v>
      </c>
      <c r="D76" s="283" t="s">
        <v>73</v>
      </c>
      <c r="E76" s="284" t="s">
        <v>45</v>
      </c>
      <c r="F76" s="283" t="s">
        <v>201</v>
      </c>
      <c r="G76" s="287" t="s">
        <v>202</v>
      </c>
      <c r="H76" s="283" t="s">
        <v>695</v>
      </c>
      <c r="I76" s="284" t="s">
        <v>696</v>
      </c>
      <c r="J76" s="285">
        <v>4490486338</v>
      </c>
      <c r="K76" s="285">
        <v>4490486338</v>
      </c>
      <c r="L76" s="285">
        <v>4490486338</v>
      </c>
      <c r="M76" s="285">
        <v>4490486338</v>
      </c>
      <c r="N76" s="286">
        <v>1415243168</v>
      </c>
      <c r="O76" s="286">
        <v>1415243168</v>
      </c>
    </row>
    <row r="77" spans="1:15" x14ac:dyDescent="0.35">
      <c r="A77" s="283" t="s">
        <v>197</v>
      </c>
      <c r="B77" s="283" t="s">
        <v>198</v>
      </c>
      <c r="C77" s="284" t="s">
        <v>199</v>
      </c>
      <c r="D77" s="283" t="s">
        <v>73</v>
      </c>
      <c r="E77" s="284" t="s">
        <v>45</v>
      </c>
      <c r="F77" s="283" t="s">
        <v>201</v>
      </c>
      <c r="G77" s="287" t="s">
        <v>202</v>
      </c>
      <c r="H77" s="283" t="s">
        <v>2001</v>
      </c>
      <c r="I77" s="284" t="s">
        <v>2002</v>
      </c>
      <c r="J77" s="285">
        <v>800000000</v>
      </c>
      <c r="K77" s="285">
        <v>800000000</v>
      </c>
      <c r="L77" s="285">
        <v>800000000</v>
      </c>
      <c r="M77" s="285">
        <v>800000000</v>
      </c>
      <c r="N77" s="286">
        <v>511483284.54000002</v>
      </c>
      <c r="O77" s="286">
        <v>511483284.54000002</v>
      </c>
    </row>
    <row r="78" spans="1:15" x14ac:dyDescent="0.35">
      <c r="A78" s="283" t="s">
        <v>197</v>
      </c>
      <c r="B78" s="283" t="s">
        <v>198</v>
      </c>
      <c r="C78" s="284" t="s">
        <v>199</v>
      </c>
      <c r="D78" s="283" t="s">
        <v>73</v>
      </c>
      <c r="E78" s="284" t="s">
        <v>45</v>
      </c>
      <c r="F78" s="283" t="s">
        <v>201</v>
      </c>
      <c r="G78" s="287" t="s">
        <v>202</v>
      </c>
      <c r="H78" s="283" t="s">
        <v>1995</v>
      </c>
      <c r="I78" s="284" t="s">
        <v>1996</v>
      </c>
      <c r="J78" s="285">
        <v>1051408521</v>
      </c>
      <c r="K78" s="285">
        <v>1051408521</v>
      </c>
      <c r="L78" s="285">
        <v>1051408521</v>
      </c>
      <c r="M78" s="285">
        <v>886680000</v>
      </c>
      <c r="N78" s="286">
        <v>147850000</v>
      </c>
      <c r="O78" s="286">
        <v>142850000</v>
      </c>
    </row>
    <row r="79" spans="1:15" x14ac:dyDescent="0.35">
      <c r="A79" s="283" t="s">
        <v>197</v>
      </c>
      <c r="B79" s="283" t="s">
        <v>198</v>
      </c>
      <c r="C79" s="284" t="s">
        <v>199</v>
      </c>
      <c r="D79" s="283" t="s">
        <v>73</v>
      </c>
      <c r="E79" s="284" t="s">
        <v>45</v>
      </c>
      <c r="F79" s="283" t="s">
        <v>566</v>
      </c>
      <c r="G79" s="287" t="s">
        <v>576</v>
      </c>
      <c r="H79" s="283" t="s">
        <v>1997</v>
      </c>
      <c r="I79" s="284" t="s">
        <v>1998</v>
      </c>
      <c r="J79" s="285">
        <v>4505606041</v>
      </c>
      <c r="K79" s="285">
        <v>4381065046</v>
      </c>
      <c r="L79" s="285">
        <v>4381065046</v>
      </c>
      <c r="M79" s="285">
        <v>2831985755</v>
      </c>
      <c r="N79" s="286">
        <v>361226388</v>
      </c>
      <c r="O79" s="286">
        <v>346555733</v>
      </c>
    </row>
    <row r="80" spans="1:15" x14ac:dyDescent="0.35">
      <c r="A80" s="283" t="s">
        <v>197</v>
      </c>
      <c r="B80" s="283" t="s">
        <v>198</v>
      </c>
      <c r="C80" s="284" t="s">
        <v>199</v>
      </c>
      <c r="D80" s="283" t="s">
        <v>73</v>
      </c>
      <c r="E80" s="284" t="s">
        <v>45</v>
      </c>
      <c r="F80" s="283" t="s">
        <v>209</v>
      </c>
      <c r="G80" s="287" t="s">
        <v>210</v>
      </c>
      <c r="H80" s="283" t="s">
        <v>693</v>
      </c>
      <c r="I80" s="284" t="s">
        <v>694</v>
      </c>
      <c r="J80" s="285">
        <v>4019090979</v>
      </c>
      <c r="K80" s="285">
        <v>4019090979</v>
      </c>
      <c r="L80" s="285">
        <v>4019090979</v>
      </c>
      <c r="M80" s="285">
        <v>1939811721</v>
      </c>
      <c r="N80" s="286">
        <v>331205162</v>
      </c>
      <c r="O80" s="286">
        <v>307093997</v>
      </c>
    </row>
    <row r="81" spans="1:15" x14ac:dyDescent="0.35">
      <c r="A81" s="283" t="s">
        <v>197</v>
      </c>
      <c r="B81" s="283" t="s">
        <v>198</v>
      </c>
      <c r="C81" s="284" t="s">
        <v>199</v>
      </c>
      <c r="D81" s="283" t="s">
        <v>73</v>
      </c>
      <c r="E81" s="284" t="s">
        <v>45</v>
      </c>
      <c r="F81" s="283" t="s">
        <v>207</v>
      </c>
      <c r="G81" s="287" t="s">
        <v>208</v>
      </c>
      <c r="H81" s="283" t="s">
        <v>677</v>
      </c>
      <c r="I81" s="284" t="s">
        <v>678</v>
      </c>
      <c r="J81" s="285">
        <v>3295681253</v>
      </c>
      <c r="K81" s="285">
        <v>3295681253</v>
      </c>
      <c r="L81" s="285">
        <v>3096721226</v>
      </c>
      <c r="M81" s="285">
        <v>1375936957</v>
      </c>
      <c r="N81" s="286">
        <v>313851884</v>
      </c>
      <c r="O81" s="286">
        <v>294681884</v>
      </c>
    </row>
    <row r="82" spans="1:15" x14ac:dyDescent="0.35">
      <c r="A82" s="283" t="s">
        <v>197</v>
      </c>
      <c r="B82" s="283" t="s">
        <v>198</v>
      </c>
      <c r="C82" s="284" t="s">
        <v>199</v>
      </c>
      <c r="D82" s="283" t="s">
        <v>73</v>
      </c>
      <c r="E82" s="284" t="s">
        <v>45</v>
      </c>
      <c r="F82" s="283" t="s">
        <v>567</v>
      </c>
      <c r="G82" s="287" t="s">
        <v>2009</v>
      </c>
      <c r="H82" s="283" t="s">
        <v>679</v>
      </c>
      <c r="I82" s="284" t="s">
        <v>680</v>
      </c>
      <c r="J82" s="285">
        <v>4820657783</v>
      </c>
      <c r="K82" s="285">
        <v>3353981916</v>
      </c>
      <c r="L82" s="285">
        <v>4762057783</v>
      </c>
      <c r="M82" s="285">
        <v>705940640</v>
      </c>
      <c r="N82" s="286">
        <v>81503427</v>
      </c>
      <c r="O82" s="286">
        <v>80868514</v>
      </c>
    </row>
    <row r="83" spans="1:15" x14ac:dyDescent="0.35">
      <c r="A83" s="283" t="s">
        <v>197</v>
      </c>
      <c r="B83" s="283" t="s">
        <v>198</v>
      </c>
      <c r="C83" s="284" t="s">
        <v>199</v>
      </c>
      <c r="D83" s="283" t="s">
        <v>73</v>
      </c>
      <c r="E83" s="284" t="s">
        <v>45</v>
      </c>
      <c r="F83" s="283" t="s">
        <v>200</v>
      </c>
      <c r="G83" s="287" t="s">
        <v>1305</v>
      </c>
      <c r="H83" s="283" t="s">
        <v>699</v>
      </c>
      <c r="I83" s="284" t="s">
        <v>700</v>
      </c>
      <c r="J83" s="285">
        <v>1800000000</v>
      </c>
      <c r="K83" s="285">
        <v>1800000000</v>
      </c>
      <c r="L83" s="285">
        <v>1800000000</v>
      </c>
      <c r="M83" s="285">
        <v>1800000000</v>
      </c>
      <c r="N83" s="286">
        <v>880800000</v>
      </c>
      <c r="O83" s="286">
        <v>880800000</v>
      </c>
    </row>
    <row r="84" spans="1:15" x14ac:dyDescent="0.35">
      <c r="A84" s="283" t="s">
        <v>197</v>
      </c>
      <c r="B84" s="283" t="s">
        <v>198</v>
      </c>
      <c r="C84" s="284" t="s">
        <v>199</v>
      </c>
      <c r="D84" s="283" t="s">
        <v>73</v>
      </c>
      <c r="E84" s="284" t="s">
        <v>45</v>
      </c>
      <c r="F84" s="283" t="s">
        <v>200</v>
      </c>
      <c r="G84" s="287" t="s">
        <v>1305</v>
      </c>
      <c r="H84" s="283" t="s">
        <v>685</v>
      </c>
      <c r="I84" s="284" t="s">
        <v>686</v>
      </c>
      <c r="J84" s="285">
        <v>789964963</v>
      </c>
      <c r="K84" s="285">
        <v>789964963</v>
      </c>
      <c r="L84" s="285">
        <v>789964963</v>
      </c>
      <c r="M84" s="285">
        <v>789964963</v>
      </c>
      <c r="N84" s="286">
        <v>229964963</v>
      </c>
      <c r="O84" s="286">
        <v>229964963</v>
      </c>
    </row>
    <row r="85" spans="1:15" x14ac:dyDescent="0.35">
      <c r="A85" s="283" t="s">
        <v>197</v>
      </c>
      <c r="B85" s="283" t="s">
        <v>198</v>
      </c>
      <c r="C85" s="284" t="s">
        <v>199</v>
      </c>
      <c r="D85" s="283" t="s">
        <v>73</v>
      </c>
      <c r="E85" s="284" t="s">
        <v>45</v>
      </c>
      <c r="F85" s="283" t="s">
        <v>200</v>
      </c>
      <c r="G85" s="287" t="s">
        <v>1305</v>
      </c>
      <c r="H85" s="283" t="s">
        <v>683</v>
      </c>
      <c r="I85" s="284" t="s">
        <v>684</v>
      </c>
      <c r="J85" s="285">
        <v>1153121519</v>
      </c>
      <c r="K85" s="285">
        <v>1153121519</v>
      </c>
      <c r="L85" s="285">
        <v>1153121519</v>
      </c>
      <c r="M85" s="285">
        <v>1153121519</v>
      </c>
      <c r="N85" s="286">
        <v>567033085.27999997</v>
      </c>
      <c r="O85" s="286">
        <v>567033085.27999997</v>
      </c>
    </row>
    <row r="86" spans="1:15" x14ac:dyDescent="0.35">
      <c r="A86" s="283" t="s">
        <v>197</v>
      </c>
      <c r="B86" s="283" t="s">
        <v>198</v>
      </c>
      <c r="C86" s="284" t="s">
        <v>199</v>
      </c>
      <c r="D86" s="283" t="s">
        <v>73</v>
      </c>
      <c r="E86" s="284" t="s">
        <v>45</v>
      </c>
      <c r="F86" s="283" t="s">
        <v>200</v>
      </c>
      <c r="G86" s="287" t="s">
        <v>1305</v>
      </c>
      <c r="H86" s="283" t="s">
        <v>703</v>
      </c>
      <c r="I86" s="284" t="s">
        <v>704</v>
      </c>
      <c r="J86" s="285">
        <v>1192235904</v>
      </c>
      <c r="K86" s="285">
        <v>1192235904</v>
      </c>
      <c r="L86" s="285">
        <v>1192235904</v>
      </c>
      <c r="M86" s="285">
        <v>872709826</v>
      </c>
      <c r="N86" s="286">
        <v>137792756</v>
      </c>
      <c r="O86" s="286">
        <v>137792756</v>
      </c>
    </row>
    <row r="87" spans="1:15" x14ac:dyDescent="0.35">
      <c r="A87" s="283" t="s">
        <v>197</v>
      </c>
      <c r="B87" s="283" t="s">
        <v>198</v>
      </c>
      <c r="C87" s="284" t="s">
        <v>199</v>
      </c>
      <c r="D87" s="283" t="s">
        <v>73</v>
      </c>
      <c r="E87" s="284" t="s">
        <v>45</v>
      </c>
      <c r="F87" s="283" t="s">
        <v>200</v>
      </c>
      <c r="G87" s="287" t="s">
        <v>1305</v>
      </c>
      <c r="H87" s="283" t="s">
        <v>701</v>
      </c>
      <c r="I87" s="284" t="s">
        <v>702</v>
      </c>
      <c r="J87" s="285">
        <v>1080000000</v>
      </c>
      <c r="K87" s="285">
        <v>1080000000</v>
      </c>
      <c r="L87" s="285">
        <v>1080000000</v>
      </c>
      <c r="M87" s="285">
        <v>1080000000</v>
      </c>
      <c r="N87" s="286">
        <v>510000000</v>
      </c>
      <c r="O87" s="286">
        <v>510000000</v>
      </c>
    </row>
    <row r="88" spans="1:15" x14ac:dyDescent="0.35">
      <c r="A88" s="283" t="s">
        <v>197</v>
      </c>
      <c r="B88" s="283" t="s">
        <v>198</v>
      </c>
      <c r="C88" s="284" t="s">
        <v>199</v>
      </c>
      <c r="D88" s="283" t="s">
        <v>73</v>
      </c>
      <c r="E88" s="284" t="s">
        <v>45</v>
      </c>
      <c r="F88" s="283" t="s">
        <v>200</v>
      </c>
      <c r="G88" s="287" t="s">
        <v>1305</v>
      </c>
      <c r="H88" s="283" t="s">
        <v>2003</v>
      </c>
      <c r="I88" s="284" t="s">
        <v>2004</v>
      </c>
      <c r="J88" s="285">
        <v>8382867454</v>
      </c>
      <c r="K88" s="285">
        <v>6728165762</v>
      </c>
      <c r="L88" s="285">
        <v>8382867453.5600004</v>
      </c>
      <c r="M88" s="285">
        <v>4031555813</v>
      </c>
      <c r="N88" s="286">
        <v>609360802</v>
      </c>
      <c r="O88" s="286">
        <v>609360802</v>
      </c>
    </row>
    <row r="89" spans="1:15" x14ac:dyDescent="0.35">
      <c r="A89" s="283" t="s">
        <v>197</v>
      </c>
      <c r="B89" s="283" t="s">
        <v>198</v>
      </c>
      <c r="C89" s="284" t="s">
        <v>199</v>
      </c>
      <c r="D89" s="283" t="s">
        <v>73</v>
      </c>
      <c r="E89" s="284" t="s">
        <v>45</v>
      </c>
      <c r="F89" s="283" t="s">
        <v>200</v>
      </c>
      <c r="G89" s="287" t="s">
        <v>1305</v>
      </c>
      <c r="H89" s="283" t="s">
        <v>2005</v>
      </c>
      <c r="I89" s="284" t="s">
        <v>2006</v>
      </c>
      <c r="J89" s="285">
        <v>3381713679</v>
      </c>
      <c r="K89" s="285">
        <v>2472759540</v>
      </c>
      <c r="L89" s="285">
        <v>3381713679</v>
      </c>
      <c r="M89" s="285">
        <v>1102701789.6700001</v>
      </c>
      <c r="N89" s="286">
        <v>142798862</v>
      </c>
      <c r="O89" s="286">
        <v>134298862</v>
      </c>
    </row>
    <row r="90" spans="1:15" x14ac:dyDescent="0.35">
      <c r="A90" s="283" t="s">
        <v>197</v>
      </c>
      <c r="B90" s="283" t="s">
        <v>198</v>
      </c>
      <c r="C90" s="284" t="s">
        <v>199</v>
      </c>
      <c r="D90" s="283" t="s">
        <v>73</v>
      </c>
      <c r="E90" s="284" t="s">
        <v>45</v>
      </c>
      <c r="F90" s="283" t="s">
        <v>200</v>
      </c>
      <c r="G90" s="287" t="s">
        <v>1305</v>
      </c>
      <c r="H90" s="283" t="s">
        <v>2012</v>
      </c>
      <c r="I90" s="284" t="s">
        <v>2013</v>
      </c>
      <c r="J90" s="285">
        <v>1427715454</v>
      </c>
      <c r="K90" s="285">
        <v>1427715454</v>
      </c>
      <c r="L90" s="285">
        <v>1427715454</v>
      </c>
      <c r="M90" s="285">
        <v>577422932</v>
      </c>
      <c r="N90" s="286">
        <v>153673214.19999999</v>
      </c>
      <c r="O90" s="286">
        <v>149673214.19999999</v>
      </c>
    </row>
    <row r="91" spans="1:15" x14ac:dyDescent="0.35">
      <c r="A91" s="283" t="s">
        <v>197</v>
      </c>
      <c r="B91" s="283" t="s">
        <v>198</v>
      </c>
      <c r="C91" s="284" t="s">
        <v>199</v>
      </c>
      <c r="D91" s="283" t="s">
        <v>73</v>
      </c>
      <c r="E91" s="284" t="s">
        <v>45</v>
      </c>
      <c r="F91" s="283" t="s">
        <v>200</v>
      </c>
      <c r="G91" s="287" t="s">
        <v>1305</v>
      </c>
      <c r="H91" s="283" t="s">
        <v>2010</v>
      </c>
      <c r="I91" s="284" t="s">
        <v>2011</v>
      </c>
      <c r="J91" s="285">
        <v>2374056023</v>
      </c>
      <c r="K91" s="285">
        <v>2374056023</v>
      </c>
      <c r="L91" s="285">
        <v>2374056022</v>
      </c>
      <c r="M91" s="285">
        <v>1326406215</v>
      </c>
      <c r="N91" s="286">
        <v>212242030</v>
      </c>
      <c r="O91" s="286">
        <v>198272030</v>
      </c>
    </row>
    <row r="92" spans="1:15" x14ac:dyDescent="0.35">
      <c r="A92" s="283" t="s">
        <v>197</v>
      </c>
      <c r="B92" s="283" t="s">
        <v>198</v>
      </c>
      <c r="C92" s="284" t="s">
        <v>199</v>
      </c>
      <c r="D92" s="283" t="s">
        <v>89</v>
      </c>
      <c r="E92" s="284" t="s">
        <v>45</v>
      </c>
      <c r="F92" s="283" t="s">
        <v>211</v>
      </c>
      <c r="G92" s="287" t="s">
        <v>212</v>
      </c>
      <c r="H92" s="283" t="s">
        <v>1994</v>
      </c>
      <c r="I92" s="284" t="s">
        <v>2806</v>
      </c>
      <c r="J92" s="285">
        <v>15596497761</v>
      </c>
      <c r="K92" s="285">
        <v>15596497761</v>
      </c>
      <c r="L92" s="285">
        <v>1761715300</v>
      </c>
      <c r="M92" s="285">
        <v>0</v>
      </c>
      <c r="N92" s="286">
        <v>0</v>
      </c>
      <c r="O92" s="286">
        <v>0</v>
      </c>
    </row>
    <row r="93" spans="1:15" x14ac:dyDescent="0.35">
      <c r="A93" s="283" t="s">
        <v>197</v>
      </c>
      <c r="B93" s="283" t="s">
        <v>290</v>
      </c>
      <c r="C93" s="284" t="s">
        <v>291</v>
      </c>
      <c r="D93" s="283" t="s">
        <v>73</v>
      </c>
      <c r="E93" s="284" t="s">
        <v>45</v>
      </c>
      <c r="F93" s="283" t="s">
        <v>203</v>
      </c>
      <c r="G93" s="287" t="s">
        <v>204</v>
      </c>
      <c r="H93" s="283" t="s">
        <v>622</v>
      </c>
      <c r="I93" s="284" t="s">
        <v>623</v>
      </c>
      <c r="J93" s="285">
        <v>36004007952</v>
      </c>
      <c r="K93" s="285">
        <v>32446654113</v>
      </c>
      <c r="L93" s="285">
        <v>29951897022.93</v>
      </c>
      <c r="M93" s="285">
        <v>26976132402.559998</v>
      </c>
      <c r="N93" s="286">
        <v>5193909956.8600006</v>
      </c>
      <c r="O93" s="286">
        <v>5193909956.8600006</v>
      </c>
    </row>
    <row r="94" spans="1:15" x14ac:dyDescent="0.35">
      <c r="A94" s="283" t="s">
        <v>197</v>
      </c>
      <c r="B94" s="283" t="s">
        <v>290</v>
      </c>
      <c r="C94" s="284" t="s">
        <v>291</v>
      </c>
      <c r="D94" s="283" t="s">
        <v>73</v>
      </c>
      <c r="E94" s="284" t="s">
        <v>45</v>
      </c>
      <c r="F94" s="283" t="s">
        <v>200</v>
      </c>
      <c r="G94" s="287" t="s">
        <v>1305</v>
      </c>
      <c r="H94" s="283" t="s">
        <v>2807</v>
      </c>
      <c r="I94" s="284" t="s">
        <v>2808</v>
      </c>
      <c r="J94" s="285">
        <v>23000000000</v>
      </c>
      <c r="K94" s="285">
        <v>12893725235</v>
      </c>
      <c r="L94" s="285">
        <v>12587756726.09</v>
      </c>
      <c r="M94" s="285">
        <v>10534452876.690001</v>
      </c>
      <c r="N94" s="286">
        <v>2079526469</v>
      </c>
      <c r="O94" s="286">
        <v>2079526469</v>
      </c>
    </row>
    <row r="95" spans="1:15" x14ac:dyDescent="0.35">
      <c r="A95" s="283" t="s">
        <v>197</v>
      </c>
      <c r="B95" s="283" t="s">
        <v>292</v>
      </c>
      <c r="C95" s="284" t="s">
        <v>293</v>
      </c>
      <c r="D95" s="283" t="s">
        <v>73</v>
      </c>
      <c r="E95" s="284" t="s">
        <v>45</v>
      </c>
      <c r="F95" s="283" t="s">
        <v>200</v>
      </c>
      <c r="G95" s="287" t="s">
        <v>1305</v>
      </c>
      <c r="H95" s="283" t="s">
        <v>705</v>
      </c>
      <c r="I95" s="284" t="s">
        <v>706</v>
      </c>
      <c r="J95" s="285">
        <v>2207997864</v>
      </c>
      <c r="K95" s="285">
        <v>1666711772</v>
      </c>
      <c r="L95" s="285">
        <v>1892401146</v>
      </c>
      <c r="M95" s="285">
        <v>1589683703</v>
      </c>
      <c r="N95" s="286">
        <v>386600121</v>
      </c>
      <c r="O95" s="286">
        <v>386600121</v>
      </c>
    </row>
    <row r="96" spans="1:15" x14ac:dyDescent="0.35">
      <c r="A96" s="283" t="s">
        <v>197</v>
      </c>
      <c r="B96" s="283" t="s">
        <v>294</v>
      </c>
      <c r="C96" s="284" t="s">
        <v>295</v>
      </c>
      <c r="D96" s="283" t="s">
        <v>73</v>
      </c>
      <c r="E96" s="284" t="s">
        <v>45</v>
      </c>
      <c r="F96" s="283" t="s">
        <v>201</v>
      </c>
      <c r="G96" s="287" t="s">
        <v>202</v>
      </c>
      <c r="H96" s="283" t="s">
        <v>709</v>
      </c>
      <c r="I96" s="284" t="s">
        <v>710</v>
      </c>
      <c r="J96" s="285">
        <v>19780238810</v>
      </c>
      <c r="K96" s="285">
        <v>15473637807</v>
      </c>
      <c r="L96" s="285">
        <v>16196888719</v>
      </c>
      <c r="M96" s="285">
        <v>9702228734</v>
      </c>
      <c r="N96" s="286">
        <v>1990160221</v>
      </c>
      <c r="O96" s="286">
        <v>1990160221</v>
      </c>
    </row>
    <row r="97" spans="1:15" x14ac:dyDescent="0.35">
      <c r="A97" s="283" t="s">
        <v>197</v>
      </c>
      <c r="B97" s="283" t="s">
        <v>294</v>
      </c>
      <c r="C97" s="284" t="s">
        <v>295</v>
      </c>
      <c r="D97" s="283" t="s">
        <v>73</v>
      </c>
      <c r="E97" s="284" t="s">
        <v>45</v>
      </c>
      <c r="F97" s="283" t="s">
        <v>200</v>
      </c>
      <c r="G97" s="287" t="s">
        <v>1305</v>
      </c>
      <c r="H97" s="283" t="s">
        <v>711</v>
      </c>
      <c r="I97" s="284" t="s">
        <v>712</v>
      </c>
      <c r="J97" s="285">
        <v>1987583148</v>
      </c>
      <c r="K97" s="285">
        <v>1696751467</v>
      </c>
      <c r="L97" s="285">
        <v>1653594847</v>
      </c>
      <c r="M97" s="285">
        <v>1315828632</v>
      </c>
      <c r="N97" s="286">
        <v>227927942</v>
      </c>
      <c r="O97" s="286">
        <v>227927942</v>
      </c>
    </row>
    <row r="98" spans="1:15" x14ac:dyDescent="0.35">
      <c r="A98" s="283" t="s">
        <v>197</v>
      </c>
      <c r="B98" s="283" t="s">
        <v>294</v>
      </c>
      <c r="C98" s="284" t="s">
        <v>295</v>
      </c>
      <c r="D98" s="283" t="s">
        <v>76</v>
      </c>
      <c r="E98" s="284" t="s">
        <v>46</v>
      </c>
      <c r="F98" s="283" t="s">
        <v>201</v>
      </c>
      <c r="G98" s="287" t="s">
        <v>202</v>
      </c>
      <c r="H98" s="283" t="s">
        <v>709</v>
      </c>
      <c r="I98" s="284" t="s">
        <v>710</v>
      </c>
      <c r="J98" s="285">
        <v>8740000000</v>
      </c>
      <c r="K98" s="285">
        <v>8740000000</v>
      </c>
      <c r="L98" s="285">
        <v>2920477400</v>
      </c>
      <c r="M98" s="285">
        <v>1908597802</v>
      </c>
      <c r="N98" s="286">
        <v>404011310</v>
      </c>
      <c r="O98" s="286">
        <v>404011310</v>
      </c>
    </row>
    <row r="99" spans="1:15" x14ac:dyDescent="0.35">
      <c r="A99" s="283" t="s">
        <v>197</v>
      </c>
      <c r="B99" s="283" t="s">
        <v>296</v>
      </c>
      <c r="C99" s="284" t="s">
        <v>297</v>
      </c>
      <c r="D99" s="283" t="s">
        <v>73</v>
      </c>
      <c r="E99" s="284" t="s">
        <v>45</v>
      </c>
      <c r="F99" s="283" t="s">
        <v>211</v>
      </c>
      <c r="G99" s="287" t="s">
        <v>212</v>
      </c>
      <c r="H99" s="283" t="s">
        <v>2019</v>
      </c>
      <c r="I99" s="284" t="s">
        <v>2809</v>
      </c>
      <c r="J99" s="285">
        <v>5456749833</v>
      </c>
      <c r="K99" s="285">
        <v>0</v>
      </c>
      <c r="L99" s="285">
        <v>0</v>
      </c>
      <c r="M99" s="285">
        <v>0</v>
      </c>
      <c r="N99" s="286">
        <v>0</v>
      </c>
      <c r="O99" s="286">
        <v>0</v>
      </c>
    </row>
    <row r="100" spans="1:15" x14ac:dyDescent="0.35">
      <c r="A100" s="283" t="s">
        <v>197</v>
      </c>
      <c r="B100" s="283" t="s">
        <v>296</v>
      </c>
      <c r="C100" s="284" t="s">
        <v>297</v>
      </c>
      <c r="D100" s="283" t="s">
        <v>76</v>
      </c>
      <c r="E100" s="284" t="s">
        <v>46</v>
      </c>
      <c r="F100" s="283" t="s">
        <v>211</v>
      </c>
      <c r="G100" s="287" t="s">
        <v>212</v>
      </c>
      <c r="H100" s="283" t="s">
        <v>707</v>
      </c>
      <c r="I100" s="284" t="s">
        <v>708</v>
      </c>
      <c r="J100" s="285">
        <v>84324029830</v>
      </c>
      <c r="K100" s="285">
        <v>84324029830</v>
      </c>
      <c r="L100" s="285">
        <v>67717103690.130005</v>
      </c>
      <c r="M100" s="285">
        <v>65667063054.130005</v>
      </c>
      <c r="N100" s="286">
        <v>17953854366</v>
      </c>
      <c r="O100" s="286">
        <v>17924749548</v>
      </c>
    </row>
    <row r="101" spans="1:15" x14ac:dyDescent="0.35">
      <c r="A101" s="283" t="s">
        <v>197</v>
      </c>
      <c r="B101" s="283" t="s">
        <v>296</v>
      </c>
      <c r="C101" s="284" t="s">
        <v>297</v>
      </c>
      <c r="D101" s="283" t="s">
        <v>76</v>
      </c>
      <c r="E101" s="284" t="s">
        <v>46</v>
      </c>
      <c r="F101" s="283" t="s">
        <v>203</v>
      </c>
      <c r="G101" s="287" t="s">
        <v>204</v>
      </c>
      <c r="H101" s="283" t="s">
        <v>622</v>
      </c>
      <c r="I101" s="284" t="s">
        <v>623</v>
      </c>
      <c r="J101" s="285">
        <v>18019448756</v>
      </c>
      <c r="K101" s="285">
        <v>18019448756</v>
      </c>
      <c r="L101" s="285">
        <v>12105875688.040001</v>
      </c>
      <c r="M101" s="285">
        <v>6637078934.04</v>
      </c>
      <c r="N101" s="286">
        <v>1137830628.4100001</v>
      </c>
      <c r="O101" s="286">
        <v>1137675691.4100001</v>
      </c>
    </row>
    <row r="102" spans="1:15" x14ac:dyDescent="0.35">
      <c r="A102" s="283" t="s">
        <v>197</v>
      </c>
      <c r="B102" s="283" t="s">
        <v>296</v>
      </c>
      <c r="C102" s="284" t="s">
        <v>297</v>
      </c>
      <c r="D102" s="283" t="s">
        <v>76</v>
      </c>
      <c r="E102" s="284" t="s">
        <v>46</v>
      </c>
      <c r="F102" s="283" t="s">
        <v>203</v>
      </c>
      <c r="G102" s="287" t="s">
        <v>204</v>
      </c>
      <c r="H102" s="283" t="s">
        <v>2015</v>
      </c>
      <c r="I102" s="284" t="s">
        <v>2016</v>
      </c>
      <c r="J102" s="285">
        <v>7979029404</v>
      </c>
      <c r="K102" s="285">
        <v>7979029404</v>
      </c>
      <c r="L102" s="285">
        <v>2155000000</v>
      </c>
      <c r="M102" s="285">
        <v>0</v>
      </c>
      <c r="N102" s="286">
        <v>0</v>
      </c>
      <c r="O102" s="286">
        <v>0</v>
      </c>
    </row>
    <row r="103" spans="1:15" x14ac:dyDescent="0.35">
      <c r="A103" s="283" t="s">
        <v>197</v>
      </c>
      <c r="B103" s="283" t="s">
        <v>296</v>
      </c>
      <c r="C103" s="284" t="s">
        <v>297</v>
      </c>
      <c r="D103" s="283" t="s">
        <v>76</v>
      </c>
      <c r="E103" s="284" t="s">
        <v>46</v>
      </c>
      <c r="F103" s="283" t="s">
        <v>203</v>
      </c>
      <c r="G103" s="287" t="s">
        <v>204</v>
      </c>
      <c r="H103" s="283" t="s">
        <v>2017</v>
      </c>
      <c r="I103" s="284" t="s">
        <v>2018</v>
      </c>
      <c r="J103" s="285">
        <v>3481879009</v>
      </c>
      <c r="K103" s="285">
        <v>3481879009</v>
      </c>
      <c r="L103" s="285">
        <v>3359661459</v>
      </c>
      <c r="M103" s="285">
        <v>2627469517</v>
      </c>
      <c r="N103" s="286">
        <v>444951715</v>
      </c>
      <c r="O103" s="286">
        <v>444951715</v>
      </c>
    </row>
    <row r="104" spans="1:15" x14ac:dyDescent="0.35">
      <c r="A104" s="283" t="s">
        <v>197</v>
      </c>
      <c r="B104" s="283" t="s">
        <v>296</v>
      </c>
      <c r="C104" s="284" t="s">
        <v>297</v>
      </c>
      <c r="D104" s="283" t="s">
        <v>76</v>
      </c>
      <c r="E104" s="284" t="s">
        <v>46</v>
      </c>
      <c r="F104" s="283" t="s">
        <v>200</v>
      </c>
      <c r="G104" s="287" t="s">
        <v>1305</v>
      </c>
      <c r="H104" s="283" t="s">
        <v>705</v>
      </c>
      <c r="I104" s="284" t="s">
        <v>2014</v>
      </c>
      <c r="J104" s="285">
        <v>2943000000</v>
      </c>
      <c r="K104" s="285">
        <v>2943000000</v>
      </c>
      <c r="L104" s="285">
        <v>1023690812</v>
      </c>
      <c r="M104" s="285">
        <v>1023690812</v>
      </c>
      <c r="N104" s="286">
        <v>256480626</v>
      </c>
      <c r="O104" s="286">
        <v>256480626</v>
      </c>
    </row>
    <row r="105" spans="1:15" x14ac:dyDescent="0.35">
      <c r="A105" s="283" t="s">
        <v>197</v>
      </c>
      <c r="B105" s="283" t="s">
        <v>296</v>
      </c>
      <c r="C105" s="284" t="s">
        <v>297</v>
      </c>
      <c r="D105" s="283" t="s">
        <v>76</v>
      </c>
      <c r="E105" s="284" t="s">
        <v>46</v>
      </c>
      <c r="F105" s="283" t="s">
        <v>200</v>
      </c>
      <c r="G105" s="287" t="s">
        <v>1305</v>
      </c>
      <c r="H105" s="283" t="s">
        <v>713</v>
      </c>
      <c r="I105" s="284" t="s">
        <v>714</v>
      </c>
      <c r="J105" s="285">
        <v>10000000000</v>
      </c>
      <c r="K105" s="285">
        <v>10000000000</v>
      </c>
      <c r="L105" s="285">
        <v>3081965532</v>
      </c>
      <c r="M105" s="285">
        <v>2918565733</v>
      </c>
      <c r="N105" s="286">
        <v>458128756</v>
      </c>
      <c r="O105" s="286">
        <v>458128756</v>
      </c>
    </row>
    <row r="106" spans="1:15" x14ac:dyDescent="0.35">
      <c r="A106" s="283" t="s">
        <v>197</v>
      </c>
      <c r="B106" s="283" t="s">
        <v>298</v>
      </c>
      <c r="C106" s="284" t="s">
        <v>299</v>
      </c>
      <c r="D106" s="283" t="s">
        <v>73</v>
      </c>
      <c r="E106" s="284" t="s">
        <v>45</v>
      </c>
      <c r="F106" s="283" t="s">
        <v>207</v>
      </c>
      <c r="G106" s="287" t="s">
        <v>208</v>
      </c>
      <c r="H106" s="283" t="s">
        <v>2810</v>
      </c>
      <c r="I106" s="284" t="s">
        <v>2811</v>
      </c>
      <c r="J106" s="285">
        <v>1500000000</v>
      </c>
      <c r="K106" s="285">
        <v>0</v>
      </c>
      <c r="L106" s="285">
        <v>0</v>
      </c>
      <c r="M106" s="285">
        <v>0</v>
      </c>
      <c r="N106" s="286">
        <v>0</v>
      </c>
      <c r="O106" s="286">
        <v>0</v>
      </c>
    </row>
    <row r="107" spans="1:15" x14ac:dyDescent="0.35">
      <c r="A107" s="283" t="s">
        <v>197</v>
      </c>
      <c r="B107" s="283" t="s">
        <v>298</v>
      </c>
      <c r="C107" s="284" t="s">
        <v>299</v>
      </c>
      <c r="D107" s="283" t="s">
        <v>89</v>
      </c>
      <c r="E107" s="284" t="s">
        <v>45</v>
      </c>
      <c r="F107" s="283" t="s">
        <v>203</v>
      </c>
      <c r="G107" s="287" t="s">
        <v>204</v>
      </c>
      <c r="H107" s="283" t="s">
        <v>2812</v>
      </c>
      <c r="I107" s="284" t="s">
        <v>2813</v>
      </c>
      <c r="J107" s="285">
        <v>1418351607</v>
      </c>
      <c r="K107" s="285">
        <v>1418351607</v>
      </c>
      <c r="L107" s="285">
        <v>1418351607</v>
      </c>
      <c r="M107" s="285">
        <v>16758000</v>
      </c>
      <c r="N107" s="286">
        <v>0</v>
      </c>
      <c r="O107" s="286">
        <v>0</v>
      </c>
    </row>
    <row r="108" spans="1:15" x14ac:dyDescent="0.35">
      <c r="A108" s="283" t="s">
        <v>197</v>
      </c>
      <c r="B108" s="283" t="s">
        <v>298</v>
      </c>
      <c r="C108" s="284" t="s">
        <v>299</v>
      </c>
      <c r="D108" s="283" t="s">
        <v>89</v>
      </c>
      <c r="E108" s="284" t="s">
        <v>45</v>
      </c>
      <c r="F108" s="283" t="s">
        <v>205</v>
      </c>
      <c r="G108" s="287" t="s">
        <v>206</v>
      </c>
      <c r="H108" s="283" t="s">
        <v>2814</v>
      </c>
      <c r="I108" s="284" t="s">
        <v>2815</v>
      </c>
      <c r="J108" s="285">
        <v>500547855</v>
      </c>
      <c r="K108" s="285">
        <v>500547855</v>
      </c>
      <c r="L108" s="285">
        <v>500547855</v>
      </c>
      <c r="M108" s="285">
        <v>15000000</v>
      </c>
      <c r="N108" s="286">
        <v>0</v>
      </c>
      <c r="O108" s="286">
        <v>0</v>
      </c>
    </row>
    <row r="109" spans="1:15" x14ac:dyDescent="0.35">
      <c r="A109" s="283" t="s">
        <v>197</v>
      </c>
      <c r="B109" s="283" t="s">
        <v>298</v>
      </c>
      <c r="C109" s="284" t="s">
        <v>299</v>
      </c>
      <c r="D109" s="283" t="s">
        <v>89</v>
      </c>
      <c r="E109" s="284" t="s">
        <v>45</v>
      </c>
      <c r="F109" s="283" t="s">
        <v>205</v>
      </c>
      <c r="G109" s="287" t="s">
        <v>206</v>
      </c>
      <c r="H109" s="283" t="s">
        <v>2816</v>
      </c>
      <c r="I109" s="284" t="s">
        <v>2817</v>
      </c>
      <c r="J109" s="285">
        <v>990000000</v>
      </c>
      <c r="K109" s="285">
        <v>990000000</v>
      </c>
      <c r="L109" s="285">
        <v>990000000</v>
      </c>
      <c r="M109" s="285">
        <v>0</v>
      </c>
      <c r="N109" s="286">
        <v>0</v>
      </c>
      <c r="O109" s="286">
        <v>0</v>
      </c>
    </row>
    <row r="110" spans="1:15" x14ac:dyDescent="0.35">
      <c r="A110" s="283" t="s">
        <v>197</v>
      </c>
      <c r="B110" s="283" t="s">
        <v>300</v>
      </c>
      <c r="C110" s="284" t="s">
        <v>301</v>
      </c>
      <c r="D110" s="283" t="s">
        <v>73</v>
      </c>
      <c r="E110" s="284" t="s">
        <v>45</v>
      </c>
      <c r="F110" s="283" t="s">
        <v>205</v>
      </c>
      <c r="G110" s="287" t="s">
        <v>206</v>
      </c>
      <c r="H110" s="283" t="s">
        <v>2020</v>
      </c>
      <c r="I110" s="284" t="s">
        <v>2021</v>
      </c>
      <c r="J110" s="285">
        <v>2470870386</v>
      </c>
      <c r="K110" s="285">
        <v>2470870386</v>
      </c>
      <c r="L110" s="285">
        <v>2470870386</v>
      </c>
      <c r="M110" s="285">
        <v>2470870386</v>
      </c>
      <c r="N110" s="286">
        <v>1002421054</v>
      </c>
      <c r="O110" s="286">
        <v>1002421054</v>
      </c>
    </row>
    <row r="111" spans="1:15" x14ac:dyDescent="0.35">
      <c r="A111" s="283" t="s">
        <v>197</v>
      </c>
      <c r="B111" s="283" t="s">
        <v>300</v>
      </c>
      <c r="C111" s="284" t="s">
        <v>301</v>
      </c>
      <c r="D111" s="283" t="s">
        <v>89</v>
      </c>
      <c r="E111" s="284" t="s">
        <v>45</v>
      </c>
      <c r="F111" s="283" t="s">
        <v>203</v>
      </c>
      <c r="G111" s="287" t="s">
        <v>204</v>
      </c>
      <c r="H111" s="283" t="s">
        <v>2818</v>
      </c>
      <c r="I111" s="284" t="s">
        <v>2819</v>
      </c>
      <c r="J111" s="285">
        <v>2727487947</v>
      </c>
      <c r="K111" s="285">
        <v>2727487947</v>
      </c>
      <c r="L111" s="285">
        <v>2701840156</v>
      </c>
      <c r="M111" s="285">
        <v>2701840156</v>
      </c>
      <c r="N111" s="286">
        <v>1212368392.4300001</v>
      </c>
      <c r="O111" s="286">
        <v>0</v>
      </c>
    </row>
    <row r="112" spans="1:15" x14ac:dyDescent="0.35">
      <c r="A112" s="283" t="s">
        <v>197</v>
      </c>
      <c r="B112" s="283" t="s">
        <v>715</v>
      </c>
      <c r="C112" s="284" t="s">
        <v>716</v>
      </c>
      <c r="D112" s="283" t="s">
        <v>89</v>
      </c>
      <c r="E112" s="284" t="s">
        <v>45</v>
      </c>
      <c r="F112" s="283" t="s">
        <v>203</v>
      </c>
      <c r="G112" s="287" t="s">
        <v>204</v>
      </c>
      <c r="H112" s="283" t="s">
        <v>2824</v>
      </c>
      <c r="I112" s="284" t="s">
        <v>2825</v>
      </c>
      <c r="J112" s="285">
        <v>425447501</v>
      </c>
      <c r="K112" s="285">
        <v>425447501</v>
      </c>
      <c r="L112" s="285">
        <v>0</v>
      </c>
      <c r="M112" s="285">
        <v>0</v>
      </c>
      <c r="N112" s="286">
        <v>0</v>
      </c>
      <c r="O112" s="286">
        <v>0</v>
      </c>
    </row>
    <row r="113" spans="1:15" x14ac:dyDescent="0.35">
      <c r="A113" s="283" t="s">
        <v>197</v>
      </c>
      <c r="B113" s="283" t="s">
        <v>715</v>
      </c>
      <c r="C113" s="284" t="s">
        <v>716</v>
      </c>
      <c r="D113" s="283" t="s">
        <v>89</v>
      </c>
      <c r="E113" s="284" t="s">
        <v>45</v>
      </c>
      <c r="F113" s="283" t="s">
        <v>205</v>
      </c>
      <c r="G113" s="287" t="s">
        <v>206</v>
      </c>
      <c r="H113" s="283" t="s">
        <v>2820</v>
      </c>
      <c r="I113" s="284" t="s">
        <v>2821</v>
      </c>
      <c r="J113" s="285">
        <v>696400000</v>
      </c>
      <c r="K113" s="285">
        <v>696400000</v>
      </c>
      <c r="L113" s="285">
        <v>0</v>
      </c>
      <c r="M113" s="285">
        <v>0</v>
      </c>
      <c r="N113" s="286">
        <v>0</v>
      </c>
      <c r="O113" s="286">
        <v>0</v>
      </c>
    </row>
    <row r="114" spans="1:15" x14ac:dyDescent="0.35">
      <c r="A114" s="283" t="s">
        <v>197</v>
      </c>
      <c r="B114" s="283" t="s">
        <v>715</v>
      </c>
      <c r="C114" s="284" t="s">
        <v>716</v>
      </c>
      <c r="D114" s="283" t="s">
        <v>89</v>
      </c>
      <c r="E114" s="284" t="s">
        <v>45</v>
      </c>
      <c r="F114" s="283" t="s">
        <v>205</v>
      </c>
      <c r="G114" s="287" t="s">
        <v>206</v>
      </c>
      <c r="H114" s="283" t="s">
        <v>2822</v>
      </c>
      <c r="I114" s="284" t="s">
        <v>2823</v>
      </c>
      <c r="J114" s="285">
        <v>749500000</v>
      </c>
      <c r="K114" s="285">
        <v>749500000</v>
      </c>
      <c r="L114" s="285">
        <v>0</v>
      </c>
      <c r="M114" s="285">
        <v>0</v>
      </c>
      <c r="N114" s="286">
        <v>0</v>
      </c>
      <c r="O114" s="286">
        <v>0</v>
      </c>
    </row>
    <row r="115" spans="1:15" x14ac:dyDescent="0.35">
      <c r="A115" s="283" t="s">
        <v>197</v>
      </c>
      <c r="B115" s="283" t="s">
        <v>827</v>
      </c>
      <c r="C115" s="284" t="s">
        <v>828</v>
      </c>
      <c r="D115" s="283" t="s">
        <v>89</v>
      </c>
      <c r="E115" s="284" t="s">
        <v>45</v>
      </c>
      <c r="F115" s="283" t="s">
        <v>211</v>
      </c>
      <c r="G115" s="287" t="s">
        <v>212</v>
      </c>
      <c r="H115" s="283" t="s">
        <v>2828</v>
      </c>
      <c r="I115" s="284" t="s">
        <v>2829</v>
      </c>
      <c r="J115" s="285">
        <v>1099429594</v>
      </c>
      <c r="K115" s="285">
        <v>1099429594</v>
      </c>
      <c r="L115" s="285">
        <v>0</v>
      </c>
      <c r="M115" s="285">
        <v>0</v>
      </c>
      <c r="N115" s="286">
        <v>0</v>
      </c>
      <c r="O115" s="286">
        <v>0</v>
      </c>
    </row>
    <row r="116" spans="1:15" x14ac:dyDescent="0.35">
      <c r="A116" s="283" t="s">
        <v>197</v>
      </c>
      <c r="B116" s="283" t="s">
        <v>827</v>
      </c>
      <c r="C116" s="284" t="s">
        <v>828</v>
      </c>
      <c r="D116" s="283" t="s">
        <v>89</v>
      </c>
      <c r="E116" s="284" t="s">
        <v>45</v>
      </c>
      <c r="F116" s="283" t="s">
        <v>201</v>
      </c>
      <c r="G116" s="287" t="s">
        <v>202</v>
      </c>
      <c r="H116" s="283" t="s">
        <v>2826</v>
      </c>
      <c r="I116" s="284" t="s">
        <v>2827</v>
      </c>
      <c r="J116" s="285">
        <v>1408415700</v>
      </c>
      <c r="K116" s="285">
        <v>1408415700</v>
      </c>
      <c r="L116" s="285">
        <v>0</v>
      </c>
      <c r="M116" s="285">
        <v>0</v>
      </c>
      <c r="N116" s="286">
        <v>0</v>
      </c>
      <c r="O116" s="286">
        <v>0</v>
      </c>
    </row>
    <row r="117" spans="1:15" x14ac:dyDescent="0.35">
      <c r="A117" s="283" t="s">
        <v>197</v>
      </c>
      <c r="B117" s="283" t="s">
        <v>624</v>
      </c>
      <c r="C117" s="284" t="s">
        <v>625</v>
      </c>
      <c r="D117" s="283" t="s">
        <v>73</v>
      </c>
      <c r="E117" s="284" t="s">
        <v>45</v>
      </c>
      <c r="F117" s="283" t="s">
        <v>203</v>
      </c>
      <c r="G117" s="287" t="s">
        <v>204</v>
      </c>
      <c r="H117" s="283" t="s">
        <v>2026</v>
      </c>
      <c r="I117" s="284" t="s">
        <v>2027</v>
      </c>
      <c r="J117" s="285">
        <v>5000000000</v>
      </c>
      <c r="K117" s="285">
        <v>1500000000</v>
      </c>
      <c r="L117" s="285">
        <v>0</v>
      </c>
      <c r="M117" s="285">
        <v>0</v>
      </c>
      <c r="N117" s="286">
        <v>0</v>
      </c>
      <c r="O117" s="286">
        <v>0</v>
      </c>
    </row>
    <row r="118" spans="1:15" x14ac:dyDescent="0.35">
      <c r="A118" s="283" t="s">
        <v>197</v>
      </c>
      <c r="B118" s="283" t="s">
        <v>624</v>
      </c>
      <c r="C118" s="284" t="s">
        <v>625</v>
      </c>
      <c r="D118" s="283" t="s">
        <v>89</v>
      </c>
      <c r="E118" s="284" t="s">
        <v>45</v>
      </c>
      <c r="F118" s="283" t="s">
        <v>211</v>
      </c>
      <c r="G118" s="287" t="s">
        <v>212</v>
      </c>
      <c r="H118" s="283" t="s">
        <v>2830</v>
      </c>
      <c r="I118" s="284" t="s">
        <v>2831</v>
      </c>
      <c r="J118" s="285">
        <v>1290000000</v>
      </c>
      <c r="K118" s="285">
        <v>1290000000</v>
      </c>
      <c r="L118" s="285">
        <v>537536077</v>
      </c>
      <c r="M118" s="285">
        <v>535552744</v>
      </c>
      <c r="N118" s="286">
        <v>69738567</v>
      </c>
      <c r="O118" s="286">
        <v>69738567</v>
      </c>
    </row>
    <row r="119" spans="1:15" x14ac:dyDescent="0.35">
      <c r="A119" s="283" t="s">
        <v>197</v>
      </c>
      <c r="B119" s="283" t="s">
        <v>302</v>
      </c>
      <c r="C119" s="284" t="s">
        <v>303</v>
      </c>
      <c r="D119" s="283" t="s">
        <v>73</v>
      </c>
      <c r="E119" s="284" t="s">
        <v>45</v>
      </c>
      <c r="F119" s="283" t="s">
        <v>203</v>
      </c>
      <c r="G119" s="287" t="s">
        <v>204</v>
      </c>
      <c r="H119" s="283" t="s">
        <v>2836</v>
      </c>
      <c r="I119" s="284" t="s">
        <v>2837</v>
      </c>
      <c r="J119" s="285">
        <v>1998753761</v>
      </c>
      <c r="K119" s="285">
        <v>0</v>
      </c>
      <c r="L119" s="285">
        <v>0</v>
      </c>
      <c r="M119" s="285">
        <v>0</v>
      </c>
      <c r="N119" s="286">
        <v>0</v>
      </c>
      <c r="O119" s="286">
        <v>0</v>
      </c>
    </row>
    <row r="120" spans="1:15" x14ac:dyDescent="0.35">
      <c r="A120" s="283" t="s">
        <v>197</v>
      </c>
      <c r="B120" s="283" t="s">
        <v>302</v>
      </c>
      <c r="C120" s="284" t="s">
        <v>303</v>
      </c>
      <c r="D120" s="283" t="s">
        <v>89</v>
      </c>
      <c r="E120" s="284" t="s">
        <v>45</v>
      </c>
      <c r="F120" s="283" t="s">
        <v>211</v>
      </c>
      <c r="G120" s="287" t="s">
        <v>212</v>
      </c>
      <c r="H120" s="283" t="s">
        <v>2834</v>
      </c>
      <c r="I120" s="284" t="s">
        <v>2835</v>
      </c>
      <c r="J120" s="285">
        <v>1294286037</v>
      </c>
      <c r="K120" s="285">
        <v>1294286037</v>
      </c>
      <c r="L120" s="285">
        <v>518021082</v>
      </c>
      <c r="M120" s="285">
        <v>518021082</v>
      </c>
      <c r="N120" s="286">
        <v>95521082</v>
      </c>
      <c r="O120" s="286">
        <v>60521082</v>
      </c>
    </row>
    <row r="121" spans="1:15" x14ac:dyDescent="0.35">
      <c r="A121" s="283" t="s">
        <v>197</v>
      </c>
      <c r="B121" s="283" t="s">
        <v>302</v>
      </c>
      <c r="C121" s="284" t="s">
        <v>303</v>
      </c>
      <c r="D121" s="283" t="s">
        <v>89</v>
      </c>
      <c r="E121" s="284" t="s">
        <v>45</v>
      </c>
      <c r="F121" s="283" t="s">
        <v>203</v>
      </c>
      <c r="G121" s="287" t="s">
        <v>204</v>
      </c>
      <c r="H121" s="283" t="s">
        <v>2832</v>
      </c>
      <c r="I121" s="284" t="s">
        <v>2833</v>
      </c>
      <c r="J121" s="285">
        <v>2299719760</v>
      </c>
      <c r="K121" s="285">
        <v>2299719760</v>
      </c>
      <c r="L121" s="285">
        <v>2299719760</v>
      </c>
      <c r="M121" s="285">
        <v>0</v>
      </c>
      <c r="N121" s="286">
        <v>0</v>
      </c>
      <c r="O121" s="286">
        <v>0</v>
      </c>
    </row>
    <row r="122" spans="1:15" x14ac:dyDescent="0.35">
      <c r="A122" s="283" t="s">
        <v>197</v>
      </c>
      <c r="B122" s="283" t="s">
        <v>302</v>
      </c>
      <c r="C122" s="284" t="s">
        <v>303</v>
      </c>
      <c r="D122" s="283" t="s">
        <v>89</v>
      </c>
      <c r="E122" s="284" t="s">
        <v>45</v>
      </c>
      <c r="F122" s="283" t="s">
        <v>200</v>
      </c>
      <c r="G122" s="287" t="s">
        <v>1305</v>
      </c>
      <c r="H122" s="283" t="s">
        <v>2838</v>
      </c>
      <c r="I122" s="284" t="s">
        <v>2839</v>
      </c>
      <c r="J122" s="285">
        <v>1200000000</v>
      </c>
      <c r="K122" s="285">
        <v>1200000000</v>
      </c>
      <c r="L122" s="285">
        <v>1059539060</v>
      </c>
      <c r="M122" s="285">
        <v>771636583</v>
      </c>
      <c r="N122" s="286">
        <v>192599917</v>
      </c>
      <c r="O122" s="286">
        <v>156940148</v>
      </c>
    </row>
    <row r="123" spans="1:15" x14ac:dyDescent="0.35">
      <c r="A123" s="283" t="s">
        <v>197</v>
      </c>
      <c r="B123" s="283" t="s">
        <v>304</v>
      </c>
      <c r="C123" s="284" t="s">
        <v>305</v>
      </c>
      <c r="D123" s="283" t="s">
        <v>73</v>
      </c>
      <c r="E123" s="284" t="s">
        <v>45</v>
      </c>
      <c r="F123" s="283" t="s">
        <v>203</v>
      </c>
      <c r="G123" s="287" t="s">
        <v>204</v>
      </c>
      <c r="H123" s="283" t="s">
        <v>2840</v>
      </c>
      <c r="I123" s="284" t="s">
        <v>2841</v>
      </c>
      <c r="J123" s="285">
        <v>1418017913</v>
      </c>
      <c r="K123" s="285">
        <v>0</v>
      </c>
      <c r="L123" s="285">
        <v>0</v>
      </c>
      <c r="M123" s="285">
        <v>0</v>
      </c>
      <c r="N123" s="286">
        <v>0</v>
      </c>
      <c r="O123" s="286">
        <v>0</v>
      </c>
    </row>
    <row r="124" spans="1:15" x14ac:dyDescent="0.35">
      <c r="A124" s="283" t="s">
        <v>197</v>
      </c>
      <c r="B124" s="283" t="s">
        <v>304</v>
      </c>
      <c r="C124" s="284" t="s">
        <v>305</v>
      </c>
      <c r="D124" s="283" t="s">
        <v>89</v>
      </c>
      <c r="E124" s="284" t="s">
        <v>45</v>
      </c>
      <c r="F124" s="283" t="s">
        <v>203</v>
      </c>
      <c r="G124" s="287" t="s">
        <v>204</v>
      </c>
      <c r="H124" s="283" t="s">
        <v>2842</v>
      </c>
      <c r="I124" s="284" t="s">
        <v>2843</v>
      </c>
      <c r="J124" s="285">
        <v>533612000</v>
      </c>
      <c r="K124" s="285">
        <v>533612000</v>
      </c>
      <c r="L124" s="285">
        <v>132600000</v>
      </c>
      <c r="M124" s="285">
        <v>120600000</v>
      </c>
      <c r="N124" s="286">
        <v>18400000</v>
      </c>
      <c r="O124" s="286">
        <v>10400000</v>
      </c>
    </row>
    <row r="125" spans="1:15" x14ac:dyDescent="0.35">
      <c r="A125" s="283" t="s">
        <v>197</v>
      </c>
      <c r="B125" s="283" t="s">
        <v>304</v>
      </c>
      <c r="C125" s="284" t="s">
        <v>305</v>
      </c>
      <c r="D125" s="283" t="s">
        <v>89</v>
      </c>
      <c r="E125" s="284" t="s">
        <v>45</v>
      </c>
      <c r="F125" s="283" t="s">
        <v>203</v>
      </c>
      <c r="G125" s="287" t="s">
        <v>204</v>
      </c>
      <c r="H125" s="283" t="s">
        <v>2844</v>
      </c>
      <c r="I125" s="284" t="s">
        <v>2845</v>
      </c>
      <c r="J125" s="285">
        <v>3475257761</v>
      </c>
      <c r="K125" s="285">
        <v>3475257761</v>
      </c>
      <c r="L125" s="285">
        <v>3475257761</v>
      </c>
      <c r="M125" s="285">
        <v>0</v>
      </c>
      <c r="N125" s="286">
        <v>0</v>
      </c>
      <c r="O125" s="286">
        <v>0</v>
      </c>
    </row>
    <row r="126" spans="1:15" x14ac:dyDescent="0.35">
      <c r="A126" s="283" t="s">
        <v>197</v>
      </c>
      <c r="B126" s="283" t="s">
        <v>626</v>
      </c>
      <c r="C126" s="284" t="s">
        <v>627</v>
      </c>
      <c r="D126" s="283" t="s">
        <v>73</v>
      </c>
      <c r="E126" s="284" t="s">
        <v>45</v>
      </c>
      <c r="F126" s="283" t="s">
        <v>203</v>
      </c>
      <c r="G126" s="287" t="s">
        <v>204</v>
      </c>
      <c r="H126" s="283" t="s">
        <v>2848</v>
      </c>
      <c r="I126" s="284" t="s">
        <v>2849</v>
      </c>
      <c r="J126" s="285">
        <v>1993898794</v>
      </c>
      <c r="K126" s="285">
        <v>0</v>
      </c>
      <c r="L126" s="285">
        <v>0</v>
      </c>
      <c r="M126" s="285">
        <v>0</v>
      </c>
      <c r="N126" s="286">
        <v>0</v>
      </c>
      <c r="O126" s="286">
        <v>0</v>
      </c>
    </row>
    <row r="127" spans="1:15" x14ac:dyDescent="0.35">
      <c r="A127" s="283" t="s">
        <v>197</v>
      </c>
      <c r="B127" s="283" t="s">
        <v>626</v>
      </c>
      <c r="C127" s="284" t="s">
        <v>627</v>
      </c>
      <c r="D127" s="283" t="s">
        <v>89</v>
      </c>
      <c r="E127" s="284" t="s">
        <v>45</v>
      </c>
      <c r="F127" s="283" t="s">
        <v>203</v>
      </c>
      <c r="G127" s="287" t="s">
        <v>204</v>
      </c>
      <c r="H127" s="283" t="s">
        <v>2846</v>
      </c>
      <c r="I127" s="284" t="s">
        <v>2847</v>
      </c>
      <c r="J127" s="285">
        <v>1701567957</v>
      </c>
      <c r="K127" s="285">
        <v>1701567957</v>
      </c>
      <c r="L127" s="285">
        <v>1701567957</v>
      </c>
      <c r="M127" s="285">
        <v>1687653069</v>
      </c>
      <c r="N127" s="286">
        <v>932683721</v>
      </c>
      <c r="O127" s="286">
        <v>0</v>
      </c>
    </row>
    <row r="128" spans="1:15" x14ac:dyDescent="0.35">
      <c r="A128" s="283" t="s">
        <v>197</v>
      </c>
      <c r="B128" s="283" t="s">
        <v>626</v>
      </c>
      <c r="C128" s="284" t="s">
        <v>627</v>
      </c>
      <c r="D128" s="283" t="s">
        <v>89</v>
      </c>
      <c r="E128" s="284" t="s">
        <v>45</v>
      </c>
      <c r="F128" s="283" t="s">
        <v>203</v>
      </c>
      <c r="G128" s="287" t="s">
        <v>204</v>
      </c>
      <c r="H128" s="283" t="s">
        <v>2850</v>
      </c>
      <c r="I128" s="284" t="s">
        <v>2851</v>
      </c>
      <c r="J128" s="285">
        <v>980518673</v>
      </c>
      <c r="K128" s="285">
        <v>980518673</v>
      </c>
      <c r="L128" s="285">
        <v>980518673</v>
      </c>
      <c r="M128" s="285">
        <v>0</v>
      </c>
      <c r="N128" s="286">
        <v>0</v>
      </c>
      <c r="O128" s="286">
        <v>0</v>
      </c>
    </row>
    <row r="129" spans="1:15" x14ac:dyDescent="0.35">
      <c r="A129" s="283" t="s">
        <v>197</v>
      </c>
      <c r="B129" s="283" t="s">
        <v>628</v>
      </c>
      <c r="C129" s="284" t="s">
        <v>629</v>
      </c>
      <c r="D129" s="283" t="s">
        <v>89</v>
      </c>
      <c r="E129" s="284" t="s">
        <v>45</v>
      </c>
      <c r="F129" s="283" t="s">
        <v>205</v>
      </c>
      <c r="G129" s="287" t="s">
        <v>206</v>
      </c>
      <c r="H129" s="283" t="s">
        <v>2852</v>
      </c>
      <c r="I129" s="284" t="s">
        <v>2853</v>
      </c>
      <c r="J129" s="285">
        <v>706164078</v>
      </c>
      <c r="K129" s="285">
        <v>706164078</v>
      </c>
      <c r="L129" s="285">
        <v>174903040</v>
      </c>
      <c r="M129" s="285">
        <v>174903040</v>
      </c>
      <c r="N129" s="286">
        <v>18754840</v>
      </c>
      <c r="O129" s="286">
        <v>5449773</v>
      </c>
    </row>
    <row r="130" spans="1:15" x14ac:dyDescent="0.35">
      <c r="A130" s="283" t="s">
        <v>197</v>
      </c>
      <c r="B130" s="283" t="s">
        <v>630</v>
      </c>
      <c r="C130" s="284" t="s">
        <v>631</v>
      </c>
      <c r="D130" s="283" t="s">
        <v>89</v>
      </c>
      <c r="E130" s="284" t="s">
        <v>45</v>
      </c>
      <c r="F130" s="283" t="s">
        <v>211</v>
      </c>
      <c r="G130" s="287" t="s">
        <v>212</v>
      </c>
      <c r="H130" s="283" t="s">
        <v>2856</v>
      </c>
      <c r="I130" s="284" t="s">
        <v>2857</v>
      </c>
      <c r="J130" s="285">
        <v>939345007</v>
      </c>
      <c r="K130" s="285">
        <v>939345007</v>
      </c>
      <c r="L130" s="285">
        <v>939345007</v>
      </c>
      <c r="M130" s="285">
        <v>0</v>
      </c>
      <c r="N130" s="286">
        <v>0</v>
      </c>
      <c r="O130" s="286">
        <v>0</v>
      </c>
    </row>
    <row r="131" spans="1:15" x14ac:dyDescent="0.35">
      <c r="A131" s="283" t="s">
        <v>197</v>
      </c>
      <c r="B131" s="283" t="s">
        <v>630</v>
      </c>
      <c r="C131" s="284" t="s">
        <v>631</v>
      </c>
      <c r="D131" s="283" t="s">
        <v>89</v>
      </c>
      <c r="E131" s="284" t="s">
        <v>45</v>
      </c>
      <c r="F131" s="283" t="s">
        <v>205</v>
      </c>
      <c r="G131" s="287" t="s">
        <v>206</v>
      </c>
      <c r="H131" s="283" t="s">
        <v>2854</v>
      </c>
      <c r="I131" s="284" t="s">
        <v>2855</v>
      </c>
      <c r="J131" s="285">
        <v>2850384262</v>
      </c>
      <c r="K131" s="285">
        <v>2850384262</v>
      </c>
      <c r="L131" s="285">
        <v>2850384262</v>
      </c>
      <c r="M131" s="285">
        <v>0</v>
      </c>
      <c r="N131" s="286">
        <v>0</v>
      </c>
      <c r="O131" s="286">
        <v>0</v>
      </c>
    </row>
    <row r="132" spans="1:15" x14ac:dyDescent="0.35">
      <c r="A132" s="283" t="s">
        <v>3232</v>
      </c>
      <c r="B132" s="283" t="s">
        <v>408</v>
      </c>
      <c r="C132" s="284" t="s">
        <v>2858</v>
      </c>
      <c r="D132" s="283" t="s">
        <v>73</v>
      </c>
      <c r="E132" s="284" t="s">
        <v>45</v>
      </c>
      <c r="F132" s="283" t="s">
        <v>413</v>
      </c>
      <c r="G132" s="287" t="s">
        <v>2273</v>
      </c>
      <c r="H132" s="283" t="s">
        <v>746</v>
      </c>
      <c r="I132" s="284" t="s">
        <v>747</v>
      </c>
      <c r="J132" s="285">
        <v>17000000000</v>
      </c>
      <c r="K132" s="285">
        <v>13700000000</v>
      </c>
      <c r="L132" s="285">
        <v>8829745382</v>
      </c>
      <c r="M132" s="285">
        <v>7099306538</v>
      </c>
      <c r="N132" s="286">
        <v>2715932121</v>
      </c>
      <c r="O132" s="286">
        <v>2324552002</v>
      </c>
    </row>
    <row r="133" spans="1:15" x14ac:dyDescent="0.35">
      <c r="A133" s="283" t="s">
        <v>3232</v>
      </c>
      <c r="B133" s="283" t="s">
        <v>408</v>
      </c>
      <c r="C133" s="284" t="s">
        <v>2858</v>
      </c>
      <c r="D133" s="283" t="s">
        <v>73</v>
      </c>
      <c r="E133" s="284" t="s">
        <v>45</v>
      </c>
      <c r="F133" s="283" t="s">
        <v>413</v>
      </c>
      <c r="G133" s="287" t="s">
        <v>2273</v>
      </c>
      <c r="H133" s="283" t="s">
        <v>736</v>
      </c>
      <c r="I133" s="284" t="s">
        <v>737</v>
      </c>
      <c r="J133" s="285">
        <v>6500000000</v>
      </c>
      <c r="K133" s="285">
        <v>2600000000</v>
      </c>
      <c r="L133" s="285">
        <v>2600000000</v>
      </c>
      <c r="M133" s="285">
        <v>0</v>
      </c>
      <c r="N133" s="286">
        <v>0</v>
      </c>
      <c r="O133" s="286">
        <v>0</v>
      </c>
    </row>
    <row r="134" spans="1:15" x14ac:dyDescent="0.35">
      <c r="A134" s="283" t="s">
        <v>3232</v>
      </c>
      <c r="B134" s="283" t="s">
        <v>408</v>
      </c>
      <c r="C134" s="284" t="s">
        <v>2858</v>
      </c>
      <c r="D134" s="283" t="s">
        <v>73</v>
      </c>
      <c r="E134" s="284" t="s">
        <v>45</v>
      </c>
      <c r="F134" s="283" t="s">
        <v>413</v>
      </c>
      <c r="G134" s="287" t="s">
        <v>2273</v>
      </c>
      <c r="H134" s="283" t="s">
        <v>2271</v>
      </c>
      <c r="I134" s="284" t="s">
        <v>2272</v>
      </c>
      <c r="J134" s="285">
        <v>5000000000</v>
      </c>
      <c r="K134" s="285">
        <v>2000000000</v>
      </c>
      <c r="L134" s="285">
        <v>3124613140</v>
      </c>
      <c r="M134" s="285">
        <v>774621851.79999995</v>
      </c>
      <c r="N134" s="286">
        <v>3721654</v>
      </c>
      <c r="O134" s="286">
        <v>3721654</v>
      </c>
    </row>
    <row r="135" spans="1:15" x14ac:dyDescent="0.35">
      <c r="A135" s="283" t="s">
        <v>3232</v>
      </c>
      <c r="B135" s="283" t="s">
        <v>408</v>
      </c>
      <c r="C135" s="284" t="s">
        <v>2858</v>
      </c>
      <c r="D135" s="283" t="s">
        <v>73</v>
      </c>
      <c r="E135" s="284" t="s">
        <v>45</v>
      </c>
      <c r="F135" s="283" t="s">
        <v>409</v>
      </c>
      <c r="G135" s="287" t="s">
        <v>410</v>
      </c>
      <c r="H135" s="283" t="s">
        <v>742</v>
      </c>
      <c r="I135" s="284" t="s">
        <v>743</v>
      </c>
      <c r="J135" s="285">
        <v>149454972320</v>
      </c>
      <c r="K135" s="285">
        <v>121138880917</v>
      </c>
      <c r="L135" s="285">
        <v>107580699513</v>
      </c>
      <c r="M135" s="285">
        <v>92822789513</v>
      </c>
      <c r="N135" s="286">
        <v>0</v>
      </c>
      <c r="O135" s="286">
        <v>0</v>
      </c>
    </row>
    <row r="136" spans="1:15" x14ac:dyDescent="0.35">
      <c r="A136" s="283" t="s">
        <v>3232</v>
      </c>
      <c r="B136" s="283" t="s">
        <v>408</v>
      </c>
      <c r="C136" s="284" t="s">
        <v>2858</v>
      </c>
      <c r="D136" s="283" t="s">
        <v>73</v>
      </c>
      <c r="E136" s="284" t="s">
        <v>45</v>
      </c>
      <c r="F136" s="283" t="s">
        <v>409</v>
      </c>
      <c r="G136" s="287" t="s">
        <v>410</v>
      </c>
      <c r="H136" s="283" t="s">
        <v>744</v>
      </c>
      <c r="I136" s="284" t="s">
        <v>745</v>
      </c>
      <c r="J136" s="285">
        <v>90000000000</v>
      </c>
      <c r="K136" s="285">
        <v>18000000000</v>
      </c>
      <c r="L136" s="285">
        <v>18000000000</v>
      </c>
      <c r="M136" s="285">
        <v>0</v>
      </c>
      <c r="N136" s="286">
        <v>0</v>
      </c>
      <c r="O136" s="286">
        <v>0</v>
      </c>
    </row>
    <row r="137" spans="1:15" x14ac:dyDescent="0.35">
      <c r="A137" s="283" t="s">
        <v>3232</v>
      </c>
      <c r="B137" s="283" t="s">
        <v>408</v>
      </c>
      <c r="C137" s="284" t="s">
        <v>2858</v>
      </c>
      <c r="D137" s="283" t="s">
        <v>73</v>
      </c>
      <c r="E137" s="284" t="s">
        <v>45</v>
      </c>
      <c r="F137" s="283" t="s">
        <v>734</v>
      </c>
      <c r="G137" s="287" t="s">
        <v>735</v>
      </c>
      <c r="H137" s="283" t="s">
        <v>733</v>
      </c>
      <c r="I137" s="284" t="s">
        <v>2274</v>
      </c>
      <c r="J137" s="285">
        <v>21713007810</v>
      </c>
      <c r="K137" s="285">
        <v>21713007810</v>
      </c>
      <c r="L137" s="285">
        <v>17713007810</v>
      </c>
      <c r="M137" s="285">
        <v>4740889218</v>
      </c>
      <c r="N137" s="286">
        <v>0</v>
      </c>
      <c r="O137" s="286">
        <v>0</v>
      </c>
    </row>
    <row r="138" spans="1:15" x14ac:dyDescent="0.35">
      <c r="A138" s="283" t="s">
        <v>3232</v>
      </c>
      <c r="B138" s="283" t="s">
        <v>408</v>
      </c>
      <c r="C138" s="284" t="s">
        <v>2858</v>
      </c>
      <c r="D138" s="283" t="s">
        <v>73</v>
      </c>
      <c r="E138" s="284" t="s">
        <v>45</v>
      </c>
      <c r="F138" s="283" t="s">
        <v>734</v>
      </c>
      <c r="G138" s="287" t="s">
        <v>735</v>
      </c>
      <c r="H138" s="283" t="s">
        <v>2859</v>
      </c>
      <c r="I138" s="284" t="s">
        <v>2860</v>
      </c>
      <c r="J138" s="285">
        <v>3000000000</v>
      </c>
      <c r="K138" s="285">
        <v>1800000000</v>
      </c>
      <c r="L138" s="285">
        <v>0</v>
      </c>
      <c r="M138" s="285">
        <v>0</v>
      </c>
      <c r="N138" s="286">
        <v>0</v>
      </c>
      <c r="O138" s="286">
        <v>0</v>
      </c>
    </row>
    <row r="139" spans="1:15" x14ac:dyDescent="0.35">
      <c r="A139" s="283" t="s">
        <v>3232</v>
      </c>
      <c r="B139" s="283" t="s">
        <v>408</v>
      </c>
      <c r="C139" s="284" t="s">
        <v>2858</v>
      </c>
      <c r="D139" s="283" t="s">
        <v>73</v>
      </c>
      <c r="E139" s="284" t="s">
        <v>45</v>
      </c>
      <c r="F139" s="283" t="s">
        <v>740</v>
      </c>
      <c r="G139" s="287" t="s">
        <v>741</v>
      </c>
      <c r="H139" s="283" t="s">
        <v>738</v>
      </c>
      <c r="I139" s="284" t="s">
        <v>739</v>
      </c>
      <c r="J139" s="285">
        <v>15522123000</v>
      </c>
      <c r="K139" s="285">
        <v>9313273800</v>
      </c>
      <c r="L139" s="285">
        <v>9313273800</v>
      </c>
      <c r="M139" s="285">
        <v>0</v>
      </c>
      <c r="N139" s="286">
        <v>0</v>
      </c>
      <c r="O139" s="286">
        <v>0</v>
      </c>
    </row>
    <row r="140" spans="1:15" x14ac:dyDescent="0.35">
      <c r="A140" s="283" t="s">
        <v>3232</v>
      </c>
      <c r="B140" s="283" t="s">
        <v>408</v>
      </c>
      <c r="C140" s="284" t="s">
        <v>2858</v>
      </c>
      <c r="D140" s="283" t="s">
        <v>73</v>
      </c>
      <c r="E140" s="284" t="s">
        <v>45</v>
      </c>
      <c r="F140" s="283" t="s">
        <v>740</v>
      </c>
      <c r="G140" s="287" t="s">
        <v>741</v>
      </c>
      <c r="H140" s="283" t="s">
        <v>750</v>
      </c>
      <c r="I140" s="284" t="s">
        <v>751</v>
      </c>
      <c r="J140" s="285">
        <v>10000000000</v>
      </c>
      <c r="K140" s="285">
        <v>6000000000</v>
      </c>
      <c r="L140" s="285">
        <v>6000000000</v>
      </c>
      <c r="M140" s="285">
        <v>0</v>
      </c>
      <c r="N140" s="286">
        <v>0</v>
      </c>
      <c r="O140" s="286">
        <v>0</v>
      </c>
    </row>
    <row r="141" spans="1:15" x14ac:dyDescent="0.35">
      <c r="A141" s="283" t="s">
        <v>3232</v>
      </c>
      <c r="B141" s="283" t="s">
        <v>408</v>
      </c>
      <c r="C141" s="284" t="s">
        <v>2858</v>
      </c>
      <c r="D141" s="283" t="s">
        <v>89</v>
      </c>
      <c r="E141" s="284" t="s">
        <v>45</v>
      </c>
      <c r="F141" s="283" t="s">
        <v>409</v>
      </c>
      <c r="G141" s="287" t="s">
        <v>410</v>
      </c>
      <c r="H141" s="283" t="s">
        <v>748</v>
      </c>
      <c r="I141" s="284" t="s">
        <v>749</v>
      </c>
      <c r="J141" s="285">
        <v>50000000000</v>
      </c>
      <c r="K141" s="285">
        <v>50000000000</v>
      </c>
      <c r="L141" s="285">
        <v>50000000000</v>
      </c>
      <c r="M141" s="285">
        <v>20700000000</v>
      </c>
      <c r="N141" s="286">
        <v>0</v>
      </c>
      <c r="O141" s="286">
        <v>0</v>
      </c>
    </row>
    <row r="142" spans="1:15" x14ac:dyDescent="0.35">
      <c r="A142" s="283" t="s">
        <v>319</v>
      </c>
      <c r="B142" s="283" t="s">
        <v>320</v>
      </c>
      <c r="C142" s="284" t="s">
        <v>321</v>
      </c>
      <c r="D142" s="283" t="s">
        <v>73</v>
      </c>
      <c r="E142" s="284" t="s">
        <v>45</v>
      </c>
      <c r="F142" s="283" t="s">
        <v>353</v>
      </c>
      <c r="G142" s="287" t="s">
        <v>354</v>
      </c>
      <c r="H142" s="283" t="s">
        <v>721</v>
      </c>
      <c r="I142" s="284" t="s">
        <v>722</v>
      </c>
      <c r="J142" s="285">
        <v>12570800000</v>
      </c>
      <c r="K142" s="285">
        <v>12570800000</v>
      </c>
      <c r="L142" s="285">
        <v>11616010664.130001</v>
      </c>
      <c r="M142" s="285">
        <v>2483436539.1300001</v>
      </c>
      <c r="N142" s="286">
        <v>358722702.13</v>
      </c>
      <c r="O142" s="286">
        <v>358722702.13</v>
      </c>
    </row>
    <row r="143" spans="1:15" x14ac:dyDescent="0.35">
      <c r="A143" s="283" t="s">
        <v>319</v>
      </c>
      <c r="B143" s="283" t="s">
        <v>320</v>
      </c>
      <c r="C143" s="284" t="s">
        <v>321</v>
      </c>
      <c r="D143" s="283" t="s">
        <v>73</v>
      </c>
      <c r="E143" s="284" t="s">
        <v>45</v>
      </c>
      <c r="F143" s="283" t="s">
        <v>322</v>
      </c>
      <c r="G143" s="287" t="s">
        <v>323</v>
      </c>
      <c r="H143" s="283" t="s">
        <v>2095</v>
      </c>
      <c r="I143" s="284" t="s">
        <v>2096</v>
      </c>
      <c r="J143" s="285">
        <v>131974742</v>
      </c>
      <c r="K143" s="285">
        <v>131974742</v>
      </c>
      <c r="L143" s="285">
        <v>0</v>
      </c>
      <c r="M143" s="285">
        <v>0</v>
      </c>
      <c r="N143" s="286">
        <v>0</v>
      </c>
      <c r="O143" s="286">
        <v>0</v>
      </c>
    </row>
    <row r="144" spans="1:15" x14ac:dyDescent="0.35">
      <c r="A144" s="283" t="s">
        <v>319</v>
      </c>
      <c r="B144" s="283" t="s">
        <v>320</v>
      </c>
      <c r="C144" s="284" t="s">
        <v>321</v>
      </c>
      <c r="D144" s="283" t="s">
        <v>73</v>
      </c>
      <c r="E144" s="284" t="s">
        <v>45</v>
      </c>
      <c r="F144" s="283" t="s">
        <v>322</v>
      </c>
      <c r="G144" s="287" t="s">
        <v>323</v>
      </c>
      <c r="H144" s="283" t="s">
        <v>725</v>
      </c>
      <c r="I144" s="284" t="s">
        <v>726</v>
      </c>
      <c r="J144" s="285">
        <v>25000000000</v>
      </c>
      <c r="K144" s="285">
        <v>25000000000</v>
      </c>
      <c r="L144" s="285">
        <v>25000000000</v>
      </c>
      <c r="M144" s="285">
        <v>25000000000</v>
      </c>
      <c r="N144" s="286">
        <v>0</v>
      </c>
      <c r="O144" s="286">
        <v>0</v>
      </c>
    </row>
    <row r="145" spans="1:15" x14ac:dyDescent="0.35">
      <c r="A145" s="283" t="s">
        <v>319</v>
      </c>
      <c r="B145" s="283" t="s">
        <v>320</v>
      </c>
      <c r="C145" s="284" t="s">
        <v>321</v>
      </c>
      <c r="D145" s="283" t="s">
        <v>73</v>
      </c>
      <c r="E145" s="284" t="s">
        <v>45</v>
      </c>
      <c r="F145" s="283" t="s">
        <v>322</v>
      </c>
      <c r="G145" s="287" t="s">
        <v>323</v>
      </c>
      <c r="H145" s="283" t="s">
        <v>723</v>
      </c>
      <c r="I145" s="284" t="s">
        <v>724</v>
      </c>
      <c r="J145" s="285">
        <v>1030000000</v>
      </c>
      <c r="K145" s="285">
        <v>1030000000</v>
      </c>
      <c r="L145" s="285">
        <v>1030000000</v>
      </c>
      <c r="M145" s="285">
        <v>1030000000</v>
      </c>
      <c r="N145" s="286">
        <v>0</v>
      </c>
      <c r="O145" s="286">
        <v>0</v>
      </c>
    </row>
    <row r="146" spans="1:15" x14ac:dyDescent="0.35">
      <c r="A146" s="283" t="s">
        <v>319</v>
      </c>
      <c r="B146" s="283" t="s">
        <v>320</v>
      </c>
      <c r="C146" s="284" t="s">
        <v>321</v>
      </c>
      <c r="D146" s="283" t="s">
        <v>73</v>
      </c>
      <c r="E146" s="284" t="s">
        <v>45</v>
      </c>
      <c r="F146" s="283" t="s">
        <v>322</v>
      </c>
      <c r="G146" s="287" t="s">
        <v>323</v>
      </c>
      <c r="H146" s="283" t="s">
        <v>719</v>
      </c>
      <c r="I146" s="284" t="s">
        <v>720</v>
      </c>
      <c r="J146" s="285">
        <v>5560170000</v>
      </c>
      <c r="K146" s="285">
        <v>5560170000</v>
      </c>
      <c r="L146" s="285">
        <v>3715000246</v>
      </c>
      <c r="M146" s="285">
        <v>1312198411</v>
      </c>
      <c r="N146" s="286">
        <v>228962818</v>
      </c>
      <c r="O146" s="286">
        <v>200270752</v>
      </c>
    </row>
    <row r="147" spans="1:15" x14ac:dyDescent="0.35">
      <c r="A147" s="283" t="s">
        <v>319</v>
      </c>
      <c r="B147" s="283" t="s">
        <v>320</v>
      </c>
      <c r="C147" s="284" t="s">
        <v>321</v>
      </c>
      <c r="D147" s="283" t="s">
        <v>73</v>
      </c>
      <c r="E147" s="284" t="s">
        <v>45</v>
      </c>
      <c r="F147" s="283" t="s">
        <v>322</v>
      </c>
      <c r="G147" s="287" t="s">
        <v>323</v>
      </c>
      <c r="H147" s="283" t="s">
        <v>717</v>
      </c>
      <c r="I147" s="284" t="s">
        <v>718</v>
      </c>
      <c r="J147" s="285">
        <v>4500000000</v>
      </c>
      <c r="K147" s="285">
        <v>4500000000</v>
      </c>
      <c r="L147" s="285">
        <v>3588316785.5</v>
      </c>
      <c r="M147" s="285">
        <v>2284954649.5</v>
      </c>
      <c r="N147" s="286">
        <v>324041162.5</v>
      </c>
      <c r="O147" s="286">
        <v>295152193.5</v>
      </c>
    </row>
    <row r="148" spans="1:15" x14ac:dyDescent="0.35">
      <c r="A148" s="283" t="s">
        <v>319</v>
      </c>
      <c r="B148" s="283" t="s">
        <v>320</v>
      </c>
      <c r="C148" s="284" t="s">
        <v>321</v>
      </c>
      <c r="D148" s="283" t="s">
        <v>73</v>
      </c>
      <c r="E148" s="284" t="s">
        <v>45</v>
      </c>
      <c r="F148" s="283" t="s">
        <v>322</v>
      </c>
      <c r="G148" s="287" t="s">
        <v>323</v>
      </c>
      <c r="H148" s="283" t="s">
        <v>2083</v>
      </c>
      <c r="I148" s="284" t="s">
        <v>2084</v>
      </c>
      <c r="J148" s="285">
        <v>126948897025</v>
      </c>
      <c r="K148" s="285">
        <v>58757157057</v>
      </c>
      <c r="L148" s="285">
        <v>58757157057</v>
      </c>
      <c r="M148" s="285">
        <v>58757157057</v>
      </c>
      <c r="N148" s="286">
        <v>0</v>
      </c>
      <c r="O148" s="286">
        <v>0</v>
      </c>
    </row>
    <row r="149" spans="1:15" x14ac:dyDescent="0.35">
      <c r="A149" s="283" t="s">
        <v>319</v>
      </c>
      <c r="B149" s="283" t="s">
        <v>320</v>
      </c>
      <c r="C149" s="284" t="s">
        <v>321</v>
      </c>
      <c r="D149" s="283" t="s">
        <v>73</v>
      </c>
      <c r="E149" s="284" t="s">
        <v>45</v>
      </c>
      <c r="F149" s="283" t="s">
        <v>322</v>
      </c>
      <c r="G149" s="287" t="s">
        <v>323</v>
      </c>
      <c r="H149" s="283" t="s">
        <v>2081</v>
      </c>
      <c r="I149" s="284" t="s">
        <v>2082</v>
      </c>
      <c r="J149" s="285">
        <v>8858000000</v>
      </c>
      <c r="K149" s="285">
        <v>8858000000</v>
      </c>
      <c r="L149" s="285">
        <v>5000719324.5</v>
      </c>
      <c r="M149" s="285">
        <v>4807233713.5</v>
      </c>
      <c r="N149" s="286">
        <v>753568968</v>
      </c>
      <c r="O149" s="286">
        <v>734848393</v>
      </c>
    </row>
    <row r="150" spans="1:15" x14ac:dyDescent="0.35">
      <c r="A150" s="283" t="s">
        <v>319</v>
      </c>
      <c r="B150" s="283" t="s">
        <v>320</v>
      </c>
      <c r="C150" s="284" t="s">
        <v>321</v>
      </c>
      <c r="D150" s="283" t="s">
        <v>73</v>
      </c>
      <c r="E150" s="284" t="s">
        <v>45</v>
      </c>
      <c r="F150" s="283" t="s">
        <v>322</v>
      </c>
      <c r="G150" s="287" t="s">
        <v>323</v>
      </c>
      <c r="H150" s="283" t="s">
        <v>2091</v>
      </c>
      <c r="I150" s="284" t="s">
        <v>2092</v>
      </c>
      <c r="J150" s="285">
        <v>5181350000</v>
      </c>
      <c r="K150" s="285">
        <v>5181350000</v>
      </c>
      <c r="L150" s="285">
        <v>4124014565</v>
      </c>
      <c r="M150" s="285">
        <v>773519193</v>
      </c>
      <c r="N150" s="286">
        <v>155755353</v>
      </c>
      <c r="O150" s="286">
        <v>148518855</v>
      </c>
    </row>
    <row r="151" spans="1:15" x14ac:dyDescent="0.35">
      <c r="A151" s="283" t="s">
        <v>319</v>
      </c>
      <c r="B151" s="283" t="s">
        <v>320</v>
      </c>
      <c r="C151" s="284" t="s">
        <v>321</v>
      </c>
      <c r="D151" s="283" t="s">
        <v>73</v>
      </c>
      <c r="E151" s="284" t="s">
        <v>45</v>
      </c>
      <c r="F151" s="283" t="s">
        <v>322</v>
      </c>
      <c r="G151" s="287" t="s">
        <v>323</v>
      </c>
      <c r="H151" s="283" t="s">
        <v>2087</v>
      </c>
      <c r="I151" s="284" t="s">
        <v>2088</v>
      </c>
      <c r="J151" s="285">
        <v>2163000000</v>
      </c>
      <c r="K151" s="285">
        <v>2163000000</v>
      </c>
      <c r="L151" s="285">
        <v>2163000000</v>
      </c>
      <c r="M151" s="285">
        <v>0</v>
      </c>
      <c r="N151" s="286">
        <v>0</v>
      </c>
      <c r="O151" s="286">
        <v>0</v>
      </c>
    </row>
    <row r="152" spans="1:15" x14ac:dyDescent="0.35">
      <c r="A152" s="283" t="s">
        <v>319</v>
      </c>
      <c r="B152" s="283" t="s">
        <v>320</v>
      </c>
      <c r="C152" s="284" t="s">
        <v>321</v>
      </c>
      <c r="D152" s="283" t="s">
        <v>73</v>
      </c>
      <c r="E152" s="284" t="s">
        <v>45</v>
      </c>
      <c r="F152" s="283" t="s">
        <v>322</v>
      </c>
      <c r="G152" s="287" t="s">
        <v>323</v>
      </c>
      <c r="H152" s="283" t="s">
        <v>2089</v>
      </c>
      <c r="I152" s="284" t="s">
        <v>2090</v>
      </c>
      <c r="J152" s="285">
        <v>15422556395</v>
      </c>
      <c r="K152" s="285">
        <v>15422556395</v>
      </c>
      <c r="L152" s="285">
        <v>5049650787.5</v>
      </c>
      <c r="M152" s="285">
        <v>765072599.5</v>
      </c>
      <c r="N152" s="286">
        <v>140042688.5</v>
      </c>
      <c r="O152" s="286">
        <v>140042688.5</v>
      </c>
    </row>
    <row r="153" spans="1:15" x14ac:dyDescent="0.35">
      <c r="A153" s="283" t="s">
        <v>319</v>
      </c>
      <c r="B153" s="283" t="s">
        <v>320</v>
      </c>
      <c r="C153" s="284" t="s">
        <v>321</v>
      </c>
      <c r="D153" s="283" t="s">
        <v>73</v>
      </c>
      <c r="E153" s="284" t="s">
        <v>45</v>
      </c>
      <c r="F153" s="283" t="s">
        <v>322</v>
      </c>
      <c r="G153" s="287" t="s">
        <v>323</v>
      </c>
      <c r="H153" s="283" t="s">
        <v>2861</v>
      </c>
      <c r="I153" s="284" t="s">
        <v>2862</v>
      </c>
      <c r="J153" s="285">
        <v>4948478237</v>
      </c>
      <c r="K153" s="285">
        <v>4948478237</v>
      </c>
      <c r="L153" s="285">
        <v>2311768689</v>
      </c>
      <c r="M153" s="285">
        <v>2074086816</v>
      </c>
      <c r="N153" s="286">
        <v>1570497678</v>
      </c>
      <c r="O153" s="286">
        <v>1556304436</v>
      </c>
    </row>
    <row r="154" spans="1:15" x14ac:dyDescent="0.35">
      <c r="A154" s="283" t="s">
        <v>319</v>
      </c>
      <c r="B154" s="283" t="s">
        <v>320</v>
      </c>
      <c r="C154" s="284" t="s">
        <v>321</v>
      </c>
      <c r="D154" s="283" t="s">
        <v>73</v>
      </c>
      <c r="E154" s="284" t="s">
        <v>45</v>
      </c>
      <c r="F154" s="283" t="s">
        <v>328</v>
      </c>
      <c r="G154" s="287" t="s">
        <v>329</v>
      </c>
      <c r="H154" s="283" t="s">
        <v>2076</v>
      </c>
      <c r="I154" s="284" t="s">
        <v>2077</v>
      </c>
      <c r="J154" s="285">
        <v>144200574</v>
      </c>
      <c r="K154" s="285">
        <v>144200574</v>
      </c>
      <c r="L154" s="285">
        <v>70744231.599999994</v>
      </c>
      <c r="M154" s="285">
        <v>70744231</v>
      </c>
      <c r="N154" s="286">
        <v>15000000</v>
      </c>
      <c r="O154" s="286">
        <v>15000000</v>
      </c>
    </row>
    <row r="155" spans="1:15" x14ac:dyDescent="0.35">
      <c r="A155" s="283" t="s">
        <v>319</v>
      </c>
      <c r="B155" s="283" t="s">
        <v>320</v>
      </c>
      <c r="C155" s="284" t="s">
        <v>321</v>
      </c>
      <c r="D155" s="283" t="s">
        <v>73</v>
      </c>
      <c r="E155" s="284" t="s">
        <v>45</v>
      </c>
      <c r="F155" s="283" t="s">
        <v>328</v>
      </c>
      <c r="G155" s="287" t="s">
        <v>329</v>
      </c>
      <c r="H155" s="283" t="s">
        <v>2079</v>
      </c>
      <c r="I155" s="284" t="s">
        <v>2080</v>
      </c>
      <c r="J155" s="285">
        <v>300000000</v>
      </c>
      <c r="K155" s="285">
        <v>300000000</v>
      </c>
      <c r="L155" s="285">
        <v>292700000</v>
      </c>
      <c r="M155" s="285">
        <v>112700000</v>
      </c>
      <c r="N155" s="286">
        <v>23271305</v>
      </c>
      <c r="O155" s="286">
        <v>23271305</v>
      </c>
    </row>
    <row r="156" spans="1:15" x14ac:dyDescent="0.35">
      <c r="A156" s="283" t="s">
        <v>319</v>
      </c>
      <c r="B156" s="283" t="s">
        <v>320</v>
      </c>
      <c r="C156" s="284" t="s">
        <v>321</v>
      </c>
      <c r="D156" s="283" t="s">
        <v>73</v>
      </c>
      <c r="E156" s="284" t="s">
        <v>45</v>
      </c>
      <c r="F156" s="283" t="s">
        <v>328</v>
      </c>
      <c r="G156" s="287" t="s">
        <v>329</v>
      </c>
      <c r="H156" s="283" t="s">
        <v>2085</v>
      </c>
      <c r="I156" s="284" t="s">
        <v>2086</v>
      </c>
      <c r="J156" s="285">
        <v>163050000</v>
      </c>
      <c r="K156" s="285">
        <v>163050000</v>
      </c>
      <c r="L156" s="285">
        <v>127951686</v>
      </c>
      <c r="M156" s="285">
        <v>73401684</v>
      </c>
      <c r="N156" s="286">
        <v>15708134</v>
      </c>
      <c r="O156" s="286">
        <v>15708134</v>
      </c>
    </row>
    <row r="157" spans="1:15" x14ac:dyDescent="0.35">
      <c r="A157" s="283" t="s">
        <v>319</v>
      </c>
      <c r="B157" s="283" t="s">
        <v>320</v>
      </c>
      <c r="C157" s="284" t="s">
        <v>321</v>
      </c>
      <c r="D157" s="283" t="s">
        <v>73</v>
      </c>
      <c r="E157" s="284" t="s">
        <v>45</v>
      </c>
      <c r="F157" s="283" t="s">
        <v>330</v>
      </c>
      <c r="G157" s="287" t="s">
        <v>2078</v>
      </c>
      <c r="H157" s="283" t="s">
        <v>2093</v>
      </c>
      <c r="I157" s="284" t="s">
        <v>2094</v>
      </c>
      <c r="J157" s="285">
        <v>2246121120</v>
      </c>
      <c r="K157" s="285">
        <v>2246121120</v>
      </c>
      <c r="L157" s="285">
        <v>2224698422</v>
      </c>
      <c r="M157" s="285">
        <v>1014532274</v>
      </c>
      <c r="N157" s="286">
        <v>429017224</v>
      </c>
      <c r="O157" s="286">
        <v>429017224</v>
      </c>
    </row>
    <row r="158" spans="1:15" x14ac:dyDescent="0.35">
      <c r="A158" s="283" t="s">
        <v>319</v>
      </c>
      <c r="B158" s="283" t="s">
        <v>320</v>
      </c>
      <c r="C158" s="284" t="s">
        <v>321</v>
      </c>
      <c r="D158" s="283" t="s">
        <v>73</v>
      </c>
      <c r="E158" s="284" t="s">
        <v>45</v>
      </c>
      <c r="F158" s="283" t="s">
        <v>330</v>
      </c>
      <c r="G158" s="287" t="s">
        <v>2078</v>
      </c>
      <c r="H158" s="283" t="s">
        <v>2863</v>
      </c>
      <c r="I158" s="284" t="s">
        <v>2864</v>
      </c>
      <c r="J158" s="285">
        <v>1278000000</v>
      </c>
      <c r="K158" s="285">
        <v>1278000000</v>
      </c>
      <c r="L158" s="285">
        <v>1201903935.7</v>
      </c>
      <c r="M158" s="285">
        <v>796001291.64999998</v>
      </c>
      <c r="N158" s="286">
        <v>69129906.650000006</v>
      </c>
      <c r="O158" s="286">
        <v>64218570.649999999</v>
      </c>
    </row>
    <row r="159" spans="1:15" x14ac:dyDescent="0.35">
      <c r="A159" s="283" t="s">
        <v>319</v>
      </c>
      <c r="B159" s="283" t="s">
        <v>355</v>
      </c>
      <c r="C159" s="284" t="s">
        <v>356</v>
      </c>
      <c r="D159" s="283" t="s">
        <v>89</v>
      </c>
      <c r="E159" s="284" t="s">
        <v>45</v>
      </c>
      <c r="F159" s="283" t="s">
        <v>353</v>
      </c>
      <c r="G159" s="287" t="s">
        <v>354</v>
      </c>
      <c r="H159" s="283" t="s">
        <v>2109</v>
      </c>
      <c r="I159" s="284" t="s">
        <v>2110</v>
      </c>
      <c r="J159" s="285">
        <v>12220588000</v>
      </c>
      <c r="K159" s="285">
        <v>12220588000</v>
      </c>
      <c r="L159" s="285">
        <v>9618531082.1800003</v>
      </c>
      <c r="M159" s="285">
        <v>5181174684.1800003</v>
      </c>
      <c r="N159" s="286">
        <v>818203128.97000003</v>
      </c>
      <c r="O159" s="286">
        <v>818203128.97000003</v>
      </c>
    </row>
    <row r="160" spans="1:15" x14ac:dyDescent="0.35">
      <c r="A160" s="283" t="s">
        <v>319</v>
      </c>
      <c r="B160" s="283" t="s">
        <v>357</v>
      </c>
      <c r="C160" s="284" t="s">
        <v>358</v>
      </c>
      <c r="D160" s="283" t="s">
        <v>73</v>
      </c>
      <c r="E160" s="284" t="s">
        <v>45</v>
      </c>
      <c r="F160" s="283" t="s">
        <v>322</v>
      </c>
      <c r="G160" s="287" t="s">
        <v>323</v>
      </c>
      <c r="H160" s="283" t="s">
        <v>2119</v>
      </c>
      <c r="I160" s="284" t="s">
        <v>2120</v>
      </c>
      <c r="J160" s="285">
        <v>2911600000</v>
      </c>
      <c r="K160" s="285">
        <v>2905236652</v>
      </c>
      <c r="L160" s="285">
        <v>2643716813</v>
      </c>
      <c r="M160" s="285">
        <v>1059947981</v>
      </c>
      <c r="N160" s="286">
        <v>406488827</v>
      </c>
      <c r="O160" s="286">
        <v>403888827</v>
      </c>
    </row>
    <row r="161" spans="1:15" x14ac:dyDescent="0.35">
      <c r="A161" s="283" t="s">
        <v>319</v>
      </c>
      <c r="B161" s="283" t="s">
        <v>357</v>
      </c>
      <c r="C161" s="284" t="s">
        <v>358</v>
      </c>
      <c r="D161" s="283" t="s">
        <v>73</v>
      </c>
      <c r="E161" s="284" t="s">
        <v>45</v>
      </c>
      <c r="F161" s="283" t="s">
        <v>322</v>
      </c>
      <c r="G161" s="287" t="s">
        <v>323</v>
      </c>
      <c r="H161" s="283" t="s">
        <v>2117</v>
      </c>
      <c r="I161" s="284" t="s">
        <v>2118</v>
      </c>
      <c r="J161" s="285">
        <v>100000000</v>
      </c>
      <c r="K161" s="285">
        <v>83265126</v>
      </c>
      <c r="L161" s="285">
        <v>55623000</v>
      </c>
      <c r="M161" s="285">
        <v>55623000</v>
      </c>
      <c r="N161" s="286">
        <v>10893000</v>
      </c>
      <c r="O161" s="286">
        <v>10893000</v>
      </c>
    </row>
    <row r="162" spans="1:15" x14ac:dyDescent="0.35">
      <c r="A162" s="283" t="s">
        <v>319</v>
      </c>
      <c r="B162" s="283" t="s">
        <v>357</v>
      </c>
      <c r="C162" s="284" t="s">
        <v>358</v>
      </c>
      <c r="D162" s="283" t="s">
        <v>73</v>
      </c>
      <c r="E162" s="284" t="s">
        <v>45</v>
      </c>
      <c r="F162" s="283" t="s">
        <v>322</v>
      </c>
      <c r="G162" s="287" t="s">
        <v>323</v>
      </c>
      <c r="H162" s="283" t="s">
        <v>2111</v>
      </c>
      <c r="I162" s="284" t="s">
        <v>2112</v>
      </c>
      <c r="J162" s="285">
        <v>775000000</v>
      </c>
      <c r="K162" s="285">
        <v>705250000</v>
      </c>
      <c r="L162" s="285">
        <v>700249000</v>
      </c>
      <c r="M162" s="285">
        <v>535102000</v>
      </c>
      <c r="N162" s="286">
        <v>129597500</v>
      </c>
      <c r="O162" s="286">
        <v>129597500</v>
      </c>
    </row>
    <row r="163" spans="1:15" x14ac:dyDescent="0.35">
      <c r="A163" s="283" t="s">
        <v>319</v>
      </c>
      <c r="B163" s="283" t="s">
        <v>357</v>
      </c>
      <c r="C163" s="284" t="s">
        <v>358</v>
      </c>
      <c r="D163" s="283" t="s">
        <v>73</v>
      </c>
      <c r="E163" s="284" t="s">
        <v>45</v>
      </c>
      <c r="F163" s="283" t="s">
        <v>322</v>
      </c>
      <c r="G163" s="287" t="s">
        <v>323</v>
      </c>
      <c r="H163" s="283" t="s">
        <v>2113</v>
      </c>
      <c r="I163" s="284" t="s">
        <v>2114</v>
      </c>
      <c r="J163" s="285">
        <v>1128300000</v>
      </c>
      <c r="K163" s="285">
        <v>1128300000</v>
      </c>
      <c r="L163" s="285">
        <v>998766000</v>
      </c>
      <c r="M163" s="285">
        <v>680670000</v>
      </c>
      <c r="N163" s="286">
        <v>117545000</v>
      </c>
      <c r="O163" s="286">
        <v>117545000</v>
      </c>
    </row>
    <row r="164" spans="1:15" x14ac:dyDescent="0.35">
      <c r="A164" s="283" t="s">
        <v>319</v>
      </c>
      <c r="B164" s="283" t="s">
        <v>357</v>
      </c>
      <c r="C164" s="284" t="s">
        <v>358</v>
      </c>
      <c r="D164" s="283" t="s">
        <v>73</v>
      </c>
      <c r="E164" s="284" t="s">
        <v>45</v>
      </c>
      <c r="F164" s="283" t="s">
        <v>322</v>
      </c>
      <c r="G164" s="287" t="s">
        <v>323</v>
      </c>
      <c r="H164" s="283" t="s">
        <v>2115</v>
      </c>
      <c r="I164" s="284" t="s">
        <v>2116</v>
      </c>
      <c r="J164" s="285">
        <v>6696622234</v>
      </c>
      <c r="K164" s="285">
        <v>6033926233</v>
      </c>
      <c r="L164" s="285">
        <v>5869867179</v>
      </c>
      <c r="M164" s="285">
        <v>4269583122</v>
      </c>
      <c r="N164" s="286">
        <v>727305219</v>
      </c>
      <c r="O164" s="286">
        <v>727305219</v>
      </c>
    </row>
    <row r="165" spans="1:15" x14ac:dyDescent="0.35">
      <c r="A165" s="283" t="s">
        <v>319</v>
      </c>
      <c r="B165" s="283" t="s">
        <v>357</v>
      </c>
      <c r="C165" s="284" t="s">
        <v>358</v>
      </c>
      <c r="D165" s="283" t="s">
        <v>73</v>
      </c>
      <c r="E165" s="284" t="s">
        <v>45</v>
      </c>
      <c r="F165" s="283" t="s">
        <v>330</v>
      </c>
      <c r="G165" s="287" t="s">
        <v>2078</v>
      </c>
      <c r="H165" s="283" t="s">
        <v>2107</v>
      </c>
      <c r="I165" s="284" t="s">
        <v>2108</v>
      </c>
      <c r="J165" s="285">
        <v>1500000000</v>
      </c>
      <c r="K165" s="285">
        <v>1340187874</v>
      </c>
      <c r="L165" s="285">
        <v>997270159.83000004</v>
      </c>
      <c r="M165" s="285">
        <v>862059268.83000004</v>
      </c>
      <c r="N165" s="286">
        <v>280420876.82999998</v>
      </c>
      <c r="O165" s="286">
        <v>280420876.82999998</v>
      </c>
    </row>
    <row r="166" spans="1:15" x14ac:dyDescent="0.35">
      <c r="A166" s="283" t="s">
        <v>319</v>
      </c>
      <c r="B166" s="283" t="s">
        <v>357</v>
      </c>
      <c r="C166" s="284" t="s">
        <v>358</v>
      </c>
      <c r="D166" s="283" t="s">
        <v>73</v>
      </c>
      <c r="E166" s="284" t="s">
        <v>45</v>
      </c>
      <c r="F166" s="283" t="s">
        <v>330</v>
      </c>
      <c r="G166" s="287" t="s">
        <v>2078</v>
      </c>
      <c r="H166" s="283" t="s">
        <v>2865</v>
      </c>
      <c r="I166" s="284" t="s">
        <v>2866</v>
      </c>
      <c r="J166" s="285">
        <v>150000000</v>
      </c>
      <c r="K166" s="285">
        <v>150000000</v>
      </c>
      <c r="L166" s="285">
        <v>150000000</v>
      </c>
      <c r="M166" s="285">
        <v>4416615</v>
      </c>
      <c r="N166" s="286">
        <v>2647209</v>
      </c>
      <c r="O166" s="286">
        <v>2647209</v>
      </c>
    </row>
    <row r="167" spans="1:15" x14ac:dyDescent="0.35">
      <c r="A167" s="283" t="s">
        <v>319</v>
      </c>
      <c r="B167" s="283" t="s">
        <v>326</v>
      </c>
      <c r="C167" s="284" t="s">
        <v>327</v>
      </c>
      <c r="D167" s="283" t="s">
        <v>76</v>
      </c>
      <c r="E167" s="284" t="s">
        <v>46</v>
      </c>
      <c r="F167" s="283" t="s">
        <v>322</v>
      </c>
      <c r="G167" s="287" t="s">
        <v>323</v>
      </c>
      <c r="H167" s="283" t="s">
        <v>2121</v>
      </c>
      <c r="I167" s="284" t="s">
        <v>2122</v>
      </c>
      <c r="J167" s="285">
        <v>400000000</v>
      </c>
      <c r="K167" s="285">
        <v>400000000</v>
      </c>
      <c r="L167" s="285">
        <v>29126000</v>
      </c>
      <c r="M167" s="285">
        <v>20000000</v>
      </c>
      <c r="N167" s="286">
        <v>0</v>
      </c>
      <c r="O167" s="286">
        <v>0</v>
      </c>
    </row>
    <row r="168" spans="1:15" x14ac:dyDescent="0.35">
      <c r="A168" s="283" t="s">
        <v>319</v>
      </c>
      <c r="B168" s="283" t="s">
        <v>326</v>
      </c>
      <c r="C168" s="284" t="s">
        <v>327</v>
      </c>
      <c r="D168" s="283" t="s">
        <v>76</v>
      </c>
      <c r="E168" s="284" t="s">
        <v>46</v>
      </c>
      <c r="F168" s="283" t="s">
        <v>330</v>
      </c>
      <c r="G168" s="287" t="s">
        <v>2078</v>
      </c>
      <c r="H168" s="283" t="s">
        <v>2123</v>
      </c>
      <c r="I168" s="284" t="s">
        <v>2124</v>
      </c>
      <c r="J168" s="285">
        <v>17878823000</v>
      </c>
      <c r="K168" s="285">
        <v>17878823000</v>
      </c>
      <c r="L168" s="285">
        <v>9942963057.0300007</v>
      </c>
      <c r="M168" s="285">
        <v>5364150537.6700001</v>
      </c>
      <c r="N168" s="286">
        <v>1236410887.0899999</v>
      </c>
      <c r="O168" s="286">
        <v>1219147954.0899999</v>
      </c>
    </row>
    <row r="169" spans="1:15" x14ac:dyDescent="0.35">
      <c r="A169" s="283" t="s">
        <v>319</v>
      </c>
      <c r="B169" s="283" t="s">
        <v>326</v>
      </c>
      <c r="C169" s="284" t="s">
        <v>327</v>
      </c>
      <c r="D169" s="283" t="s">
        <v>76</v>
      </c>
      <c r="E169" s="284" t="s">
        <v>46</v>
      </c>
      <c r="F169" s="283" t="s">
        <v>330</v>
      </c>
      <c r="G169" s="287" t="s">
        <v>2078</v>
      </c>
      <c r="H169" s="283" t="s">
        <v>2125</v>
      </c>
      <c r="I169" s="284" t="s">
        <v>2126</v>
      </c>
      <c r="J169" s="285">
        <v>4020000000</v>
      </c>
      <c r="K169" s="285">
        <v>4020000000</v>
      </c>
      <c r="L169" s="285">
        <v>685705000</v>
      </c>
      <c r="M169" s="285">
        <v>215514699</v>
      </c>
      <c r="N169" s="286">
        <v>24514699</v>
      </c>
      <c r="O169" s="286">
        <v>24514699</v>
      </c>
    </row>
    <row r="170" spans="1:15" x14ac:dyDescent="0.35">
      <c r="A170" s="283" t="s">
        <v>319</v>
      </c>
      <c r="B170" s="283" t="s">
        <v>359</v>
      </c>
      <c r="C170" s="284" t="s">
        <v>360</v>
      </c>
      <c r="D170" s="283" t="s">
        <v>73</v>
      </c>
      <c r="E170" s="284" t="s">
        <v>45</v>
      </c>
      <c r="F170" s="283" t="s">
        <v>328</v>
      </c>
      <c r="G170" s="287" t="s">
        <v>329</v>
      </c>
      <c r="H170" s="283" t="s">
        <v>2129</v>
      </c>
      <c r="I170" s="284" t="s">
        <v>2130</v>
      </c>
      <c r="J170" s="285">
        <v>256359403</v>
      </c>
      <c r="K170" s="285">
        <v>256359403</v>
      </c>
      <c r="L170" s="285">
        <v>249947699</v>
      </c>
      <c r="M170" s="285">
        <v>191801187</v>
      </c>
      <c r="N170" s="286">
        <v>47085743</v>
      </c>
      <c r="O170" s="286">
        <v>47085743</v>
      </c>
    </row>
    <row r="171" spans="1:15" x14ac:dyDescent="0.35">
      <c r="A171" s="283" t="s">
        <v>319</v>
      </c>
      <c r="B171" s="283" t="s">
        <v>359</v>
      </c>
      <c r="C171" s="284" t="s">
        <v>360</v>
      </c>
      <c r="D171" s="283" t="s">
        <v>76</v>
      </c>
      <c r="E171" s="284" t="s">
        <v>46</v>
      </c>
      <c r="F171" s="283" t="s">
        <v>328</v>
      </c>
      <c r="G171" s="287" t="s">
        <v>329</v>
      </c>
      <c r="H171" s="283" t="s">
        <v>2099</v>
      </c>
      <c r="I171" s="284" t="s">
        <v>2100</v>
      </c>
      <c r="J171" s="285">
        <v>42000000000</v>
      </c>
      <c r="K171" s="285">
        <v>42000000000</v>
      </c>
      <c r="L171" s="285">
        <v>33368105874</v>
      </c>
      <c r="M171" s="285">
        <v>26204247025</v>
      </c>
      <c r="N171" s="286">
        <v>4749270519.8600006</v>
      </c>
      <c r="O171" s="286">
        <v>4749270519.8600006</v>
      </c>
    </row>
    <row r="172" spans="1:15" x14ac:dyDescent="0.35">
      <c r="A172" s="283" t="s">
        <v>319</v>
      </c>
      <c r="B172" s="283" t="s">
        <v>359</v>
      </c>
      <c r="C172" s="284" t="s">
        <v>360</v>
      </c>
      <c r="D172" s="283" t="s">
        <v>76</v>
      </c>
      <c r="E172" s="284" t="s">
        <v>46</v>
      </c>
      <c r="F172" s="283" t="s">
        <v>328</v>
      </c>
      <c r="G172" s="287" t="s">
        <v>329</v>
      </c>
      <c r="H172" s="283" t="s">
        <v>2139</v>
      </c>
      <c r="I172" s="284" t="s">
        <v>2140</v>
      </c>
      <c r="J172" s="285">
        <v>7099390975</v>
      </c>
      <c r="K172" s="285">
        <v>7099390975</v>
      </c>
      <c r="L172" s="285">
        <v>7082290975</v>
      </c>
      <c r="M172" s="285">
        <v>6681028686</v>
      </c>
      <c r="N172" s="286">
        <v>1353917904</v>
      </c>
      <c r="O172" s="286">
        <v>1353917904</v>
      </c>
    </row>
    <row r="173" spans="1:15" x14ac:dyDescent="0.35">
      <c r="A173" s="283" t="s">
        <v>319</v>
      </c>
      <c r="B173" s="283" t="s">
        <v>359</v>
      </c>
      <c r="C173" s="284" t="s">
        <v>360</v>
      </c>
      <c r="D173" s="283" t="s">
        <v>76</v>
      </c>
      <c r="E173" s="284" t="s">
        <v>46</v>
      </c>
      <c r="F173" s="283" t="s">
        <v>328</v>
      </c>
      <c r="G173" s="287" t="s">
        <v>329</v>
      </c>
      <c r="H173" s="283" t="s">
        <v>2137</v>
      </c>
      <c r="I173" s="284" t="s">
        <v>2138</v>
      </c>
      <c r="J173" s="285">
        <v>11159819091</v>
      </c>
      <c r="K173" s="285">
        <v>11159819091</v>
      </c>
      <c r="L173" s="285">
        <v>9833316499</v>
      </c>
      <c r="M173" s="285">
        <v>9582131286</v>
      </c>
      <c r="N173" s="286">
        <v>1547685659</v>
      </c>
      <c r="O173" s="286">
        <v>1547685659</v>
      </c>
    </row>
    <row r="174" spans="1:15" x14ac:dyDescent="0.35">
      <c r="A174" s="283" t="s">
        <v>319</v>
      </c>
      <c r="B174" s="283" t="s">
        <v>359</v>
      </c>
      <c r="C174" s="284" t="s">
        <v>360</v>
      </c>
      <c r="D174" s="283" t="s">
        <v>76</v>
      </c>
      <c r="E174" s="284" t="s">
        <v>46</v>
      </c>
      <c r="F174" s="283" t="s">
        <v>328</v>
      </c>
      <c r="G174" s="287" t="s">
        <v>329</v>
      </c>
      <c r="H174" s="283" t="s">
        <v>2097</v>
      </c>
      <c r="I174" s="284" t="s">
        <v>2098</v>
      </c>
      <c r="J174" s="285">
        <v>1051321372</v>
      </c>
      <c r="K174" s="285">
        <v>1051321372</v>
      </c>
      <c r="L174" s="285">
        <v>1051321372</v>
      </c>
      <c r="M174" s="285">
        <v>835626146</v>
      </c>
      <c r="N174" s="286">
        <v>183004025</v>
      </c>
      <c r="O174" s="286">
        <v>183004025</v>
      </c>
    </row>
    <row r="175" spans="1:15" x14ac:dyDescent="0.35">
      <c r="A175" s="283" t="s">
        <v>319</v>
      </c>
      <c r="B175" s="283" t="s">
        <v>359</v>
      </c>
      <c r="C175" s="284" t="s">
        <v>360</v>
      </c>
      <c r="D175" s="283" t="s">
        <v>76</v>
      </c>
      <c r="E175" s="284" t="s">
        <v>46</v>
      </c>
      <c r="F175" s="283" t="s">
        <v>328</v>
      </c>
      <c r="G175" s="287" t="s">
        <v>329</v>
      </c>
      <c r="H175" s="283" t="s">
        <v>2133</v>
      </c>
      <c r="I175" s="284" t="s">
        <v>2134</v>
      </c>
      <c r="J175" s="285">
        <v>2980842971</v>
      </c>
      <c r="K175" s="285">
        <v>2980842971</v>
      </c>
      <c r="L175" s="285">
        <v>2950852991</v>
      </c>
      <c r="M175" s="285">
        <v>2769647996</v>
      </c>
      <c r="N175" s="286">
        <v>733978484</v>
      </c>
      <c r="O175" s="286">
        <v>733557340</v>
      </c>
    </row>
    <row r="176" spans="1:15" x14ac:dyDescent="0.35">
      <c r="A176" s="283" t="s">
        <v>319</v>
      </c>
      <c r="B176" s="283" t="s">
        <v>359</v>
      </c>
      <c r="C176" s="284" t="s">
        <v>360</v>
      </c>
      <c r="D176" s="283" t="s">
        <v>76</v>
      </c>
      <c r="E176" s="284" t="s">
        <v>46</v>
      </c>
      <c r="F176" s="283" t="s">
        <v>328</v>
      </c>
      <c r="G176" s="287" t="s">
        <v>329</v>
      </c>
      <c r="H176" s="283" t="s">
        <v>2127</v>
      </c>
      <c r="I176" s="284" t="s">
        <v>2128</v>
      </c>
      <c r="J176" s="285">
        <v>12011116086</v>
      </c>
      <c r="K176" s="285">
        <v>12011116086</v>
      </c>
      <c r="L176" s="285">
        <v>11548603325</v>
      </c>
      <c r="M176" s="285">
        <v>10435271743</v>
      </c>
      <c r="N176" s="286">
        <v>1681920199</v>
      </c>
      <c r="O176" s="286">
        <v>1681920199</v>
      </c>
    </row>
    <row r="177" spans="1:15" x14ac:dyDescent="0.35">
      <c r="A177" s="283" t="s">
        <v>319</v>
      </c>
      <c r="B177" s="283" t="s">
        <v>359</v>
      </c>
      <c r="C177" s="284" t="s">
        <v>360</v>
      </c>
      <c r="D177" s="283" t="s">
        <v>76</v>
      </c>
      <c r="E177" s="284" t="s">
        <v>46</v>
      </c>
      <c r="F177" s="283" t="s">
        <v>328</v>
      </c>
      <c r="G177" s="287" t="s">
        <v>329</v>
      </c>
      <c r="H177" s="283" t="s">
        <v>2129</v>
      </c>
      <c r="I177" s="284" t="s">
        <v>2130</v>
      </c>
      <c r="J177" s="285">
        <v>6022233724</v>
      </c>
      <c r="K177" s="285">
        <v>6022233724</v>
      </c>
      <c r="L177" s="285">
        <v>5791633360</v>
      </c>
      <c r="M177" s="285">
        <v>4668523306</v>
      </c>
      <c r="N177" s="286">
        <v>959400332</v>
      </c>
      <c r="O177" s="286">
        <v>959400332</v>
      </c>
    </row>
    <row r="178" spans="1:15" x14ac:dyDescent="0.35">
      <c r="A178" s="283" t="s">
        <v>319</v>
      </c>
      <c r="B178" s="283" t="s">
        <v>359</v>
      </c>
      <c r="C178" s="284" t="s">
        <v>360</v>
      </c>
      <c r="D178" s="283" t="s">
        <v>76</v>
      </c>
      <c r="E178" s="284" t="s">
        <v>46</v>
      </c>
      <c r="F178" s="283" t="s">
        <v>328</v>
      </c>
      <c r="G178" s="287" t="s">
        <v>329</v>
      </c>
      <c r="H178" s="283" t="s">
        <v>2131</v>
      </c>
      <c r="I178" s="284" t="s">
        <v>2132</v>
      </c>
      <c r="J178" s="285">
        <v>8956381813</v>
      </c>
      <c r="K178" s="285">
        <v>8956381813</v>
      </c>
      <c r="L178" s="285">
        <v>8932694390</v>
      </c>
      <c r="M178" s="285">
        <v>8234174119</v>
      </c>
      <c r="N178" s="286">
        <v>1684933343</v>
      </c>
      <c r="O178" s="286">
        <v>1684933343</v>
      </c>
    </row>
    <row r="179" spans="1:15" x14ac:dyDescent="0.35">
      <c r="A179" s="283" t="s">
        <v>319</v>
      </c>
      <c r="B179" s="283" t="s">
        <v>359</v>
      </c>
      <c r="C179" s="284" t="s">
        <v>360</v>
      </c>
      <c r="D179" s="283" t="s">
        <v>76</v>
      </c>
      <c r="E179" s="284" t="s">
        <v>46</v>
      </c>
      <c r="F179" s="283" t="s">
        <v>330</v>
      </c>
      <c r="G179" s="287" t="s">
        <v>2078</v>
      </c>
      <c r="H179" s="283" t="s">
        <v>2141</v>
      </c>
      <c r="I179" s="284" t="s">
        <v>2142</v>
      </c>
      <c r="J179" s="285">
        <v>32253058720</v>
      </c>
      <c r="K179" s="285">
        <v>32253058720</v>
      </c>
      <c r="L179" s="285">
        <v>29770811402.799999</v>
      </c>
      <c r="M179" s="285">
        <v>25938403234.099998</v>
      </c>
      <c r="N179" s="286">
        <v>3589996444.1500001</v>
      </c>
      <c r="O179" s="286">
        <v>3589996444.1500001</v>
      </c>
    </row>
    <row r="180" spans="1:15" x14ac:dyDescent="0.35">
      <c r="A180" s="283" t="s">
        <v>319</v>
      </c>
      <c r="B180" s="283" t="s">
        <v>359</v>
      </c>
      <c r="C180" s="284" t="s">
        <v>360</v>
      </c>
      <c r="D180" s="283" t="s">
        <v>76</v>
      </c>
      <c r="E180" s="284" t="s">
        <v>46</v>
      </c>
      <c r="F180" s="283" t="s">
        <v>330</v>
      </c>
      <c r="G180" s="287" t="s">
        <v>2078</v>
      </c>
      <c r="H180" s="283" t="s">
        <v>2135</v>
      </c>
      <c r="I180" s="284" t="s">
        <v>2136</v>
      </c>
      <c r="J180" s="285">
        <v>172459431</v>
      </c>
      <c r="K180" s="285">
        <v>172459431</v>
      </c>
      <c r="L180" s="285">
        <v>80000000</v>
      </c>
      <c r="M180" s="285">
        <v>0</v>
      </c>
      <c r="N180" s="286">
        <v>0</v>
      </c>
      <c r="O180" s="286">
        <v>0</v>
      </c>
    </row>
    <row r="181" spans="1:15" x14ac:dyDescent="0.35">
      <c r="A181" s="283" t="s">
        <v>319</v>
      </c>
      <c r="B181" s="283" t="s">
        <v>359</v>
      </c>
      <c r="C181" s="284" t="s">
        <v>360</v>
      </c>
      <c r="D181" s="283" t="s">
        <v>76</v>
      </c>
      <c r="E181" s="284" t="s">
        <v>46</v>
      </c>
      <c r="F181" s="283" t="s">
        <v>330</v>
      </c>
      <c r="G181" s="287" t="s">
        <v>2078</v>
      </c>
      <c r="H181" s="283" t="s">
        <v>2143</v>
      </c>
      <c r="I181" s="284" t="s">
        <v>2144</v>
      </c>
      <c r="J181" s="285">
        <v>35326676910</v>
      </c>
      <c r="K181" s="285">
        <v>35326676910</v>
      </c>
      <c r="L181" s="285">
        <v>29698128935.68</v>
      </c>
      <c r="M181" s="285">
        <v>25536468642.68</v>
      </c>
      <c r="N181" s="286">
        <v>2470300691.3499999</v>
      </c>
      <c r="O181" s="286">
        <v>2470300691.3499999</v>
      </c>
    </row>
    <row r="182" spans="1:15" x14ac:dyDescent="0.35">
      <c r="A182" s="283" t="s">
        <v>319</v>
      </c>
      <c r="B182" s="283" t="s">
        <v>359</v>
      </c>
      <c r="C182" s="284" t="s">
        <v>360</v>
      </c>
      <c r="D182" s="283" t="s">
        <v>76</v>
      </c>
      <c r="E182" s="284" t="s">
        <v>46</v>
      </c>
      <c r="F182" s="283" t="s">
        <v>330</v>
      </c>
      <c r="G182" s="287" t="s">
        <v>2078</v>
      </c>
      <c r="H182" s="283" t="s">
        <v>2145</v>
      </c>
      <c r="I182" s="284" t="s">
        <v>2146</v>
      </c>
      <c r="J182" s="285">
        <v>4442024999</v>
      </c>
      <c r="K182" s="285">
        <v>4442024999</v>
      </c>
      <c r="L182" s="285">
        <v>3981577703</v>
      </c>
      <c r="M182" s="285">
        <v>3658103345</v>
      </c>
      <c r="N182" s="286">
        <v>565579860</v>
      </c>
      <c r="O182" s="286">
        <v>565579860</v>
      </c>
    </row>
    <row r="183" spans="1:15" x14ac:dyDescent="0.35">
      <c r="A183" s="283" t="s">
        <v>319</v>
      </c>
      <c r="B183" s="283" t="s">
        <v>361</v>
      </c>
      <c r="C183" s="284" t="s">
        <v>362</v>
      </c>
      <c r="D183" s="283" t="s">
        <v>76</v>
      </c>
      <c r="E183" s="284" t="s">
        <v>46</v>
      </c>
      <c r="F183" s="283" t="s">
        <v>328</v>
      </c>
      <c r="G183" s="287" t="s">
        <v>329</v>
      </c>
      <c r="H183" s="283" t="s">
        <v>638</v>
      </c>
      <c r="I183" s="284" t="s">
        <v>639</v>
      </c>
      <c r="J183" s="285">
        <v>2833662920</v>
      </c>
      <c r="K183" s="285">
        <v>2833662920</v>
      </c>
      <c r="L183" s="285">
        <v>1755006666.6700001</v>
      </c>
      <c r="M183" s="285">
        <v>1704550996.6700001</v>
      </c>
      <c r="N183" s="286">
        <v>542935599.62</v>
      </c>
      <c r="O183" s="286">
        <v>461835599.62</v>
      </c>
    </row>
    <row r="184" spans="1:15" x14ac:dyDescent="0.35">
      <c r="A184" s="283" t="s">
        <v>319</v>
      </c>
      <c r="B184" s="283" t="s">
        <v>361</v>
      </c>
      <c r="C184" s="284" t="s">
        <v>362</v>
      </c>
      <c r="D184" s="283" t="s">
        <v>76</v>
      </c>
      <c r="E184" s="284" t="s">
        <v>46</v>
      </c>
      <c r="F184" s="283" t="s">
        <v>330</v>
      </c>
      <c r="G184" s="287" t="s">
        <v>2078</v>
      </c>
      <c r="H184" s="283" t="s">
        <v>640</v>
      </c>
      <c r="I184" s="284" t="s">
        <v>641</v>
      </c>
      <c r="J184" s="285">
        <v>4771901477</v>
      </c>
      <c r="K184" s="285">
        <v>4771901477</v>
      </c>
      <c r="L184" s="285">
        <v>1399532936</v>
      </c>
      <c r="M184" s="285">
        <v>1399532936</v>
      </c>
      <c r="N184" s="286">
        <v>0</v>
      </c>
      <c r="O184" s="286">
        <v>0</v>
      </c>
    </row>
    <row r="185" spans="1:15" x14ac:dyDescent="0.35">
      <c r="A185" s="283" t="s">
        <v>319</v>
      </c>
      <c r="B185" s="283" t="s">
        <v>331</v>
      </c>
      <c r="C185" s="284" t="s">
        <v>332</v>
      </c>
      <c r="D185" s="283" t="s">
        <v>73</v>
      </c>
      <c r="E185" s="284" t="s">
        <v>45</v>
      </c>
      <c r="F185" s="283" t="s">
        <v>322</v>
      </c>
      <c r="G185" s="287" t="s">
        <v>323</v>
      </c>
      <c r="H185" s="283" t="s">
        <v>642</v>
      </c>
      <c r="I185" s="284" t="s">
        <v>643</v>
      </c>
      <c r="J185" s="285">
        <v>4430252775</v>
      </c>
      <c r="K185" s="285">
        <v>4095252775</v>
      </c>
      <c r="L185" s="285">
        <v>3890913238</v>
      </c>
      <c r="M185" s="285">
        <v>768741563</v>
      </c>
      <c r="N185" s="286">
        <v>168350135</v>
      </c>
      <c r="O185" s="286">
        <v>165938590</v>
      </c>
    </row>
    <row r="186" spans="1:15" x14ac:dyDescent="0.35">
      <c r="A186" s="283" t="s">
        <v>319</v>
      </c>
      <c r="B186" s="283" t="s">
        <v>331</v>
      </c>
      <c r="C186" s="284" t="s">
        <v>332</v>
      </c>
      <c r="D186" s="283" t="s">
        <v>73</v>
      </c>
      <c r="E186" s="284" t="s">
        <v>45</v>
      </c>
      <c r="F186" s="283" t="s">
        <v>322</v>
      </c>
      <c r="G186" s="287" t="s">
        <v>323</v>
      </c>
      <c r="H186" s="283" t="s">
        <v>644</v>
      </c>
      <c r="I186" s="284" t="s">
        <v>645</v>
      </c>
      <c r="J186" s="285">
        <v>2000000000</v>
      </c>
      <c r="K186" s="285">
        <v>2000000000</v>
      </c>
      <c r="L186" s="285">
        <v>1870755847</v>
      </c>
      <c r="M186" s="285">
        <v>1663221892</v>
      </c>
      <c r="N186" s="286">
        <v>142623395</v>
      </c>
      <c r="O186" s="286">
        <v>138030395</v>
      </c>
    </row>
    <row r="187" spans="1:15" x14ac:dyDescent="0.35">
      <c r="A187" s="283" t="s">
        <v>319</v>
      </c>
      <c r="B187" s="283" t="s">
        <v>331</v>
      </c>
      <c r="C187" s="284" t="s">
        <v>332</v>
      </c>
      <c r="D187" s="283" t="s">
        <v>73</v>
      </c>
      <c r="E187" s="284" t="s">
        <v>45</v>
      </c>
      <c r="F187" s="283" t="s">
        <v>322</v>
      </c>
      <c r="G187" s="287" t="s">
        <v>323</v>
      </c>
      <c r="H187" s="283" t="s">
        <v>646</v>
      </c>
      <c r="I187" s="284" t="s">
        <v>647</v>
      </c>
      <c r="J187" s="285">
        <v>6876723315</v>
      </c>
      <c r="K187" s="285">
        <v>6376723315</v>
      </c>
      <c r="L187" s="285">
        <v>5876430576</v>
      </c>
      <c r="M187" s="285">
        <v>3597133590</v>
      </c>
      <c r="N187" s="286">
        <v>246463069</v>
      </c>
      <c r="O187" s="286">
        <v>246463069</v>
      </c>
    </row>
    <row r="188" spans="1:15" x14ac:dyDescent="0.35">
      <c r="A188" s="283" t="s">
        <v>319</v>
      </c>
      <c r="B188" s="283" t="s">
        <v>331</v>
      </c>
      <c r="C188" s="284" t="s">
        <v>332</v>
      </c>
      <c r="D188" s="283" t="s">
        <v>73</v>
      </c>
      <c r="E188" s="284" t="s">
        <v>45</v>
      </c>
      <c r="F188" s="283" t="s">
        <v>330</v>
      </c>
      <c r="G188" s="287" t="s">
        <v>2078</v>
      </c>
      <c r="H188" s="283" t="s">
        <v>648</v>
      </c>
      <c r="I188" s="284" t="s">
        <v>649</v>
      </c>
      <c r="J188" s="285">
        <v>1978741954</v>
      </c>
      <c r="K188" s="285">
        <v>1759425784</v>
      </c>
      <c r="L188" s="285">
        <v>1004431593</v>
      </c>
      <c r="M188" s="285">
        <v>280162887</v>
      </c>
      <c r="N188" s="286">
        <v>46744000</v>
      </c>
      <c r="O188" s="286">
        <v>46744000</v>
      </c>
    </row>
    <row r="189" spans="1:15" x14ac:dyDescent="0.35">
      <c r="A189" s="283" t="s">
        <v>319</v>
      </c>
      <c r="B189" s="283" t="s">
        <v>331</v>
      </c>
      <c r="C189" s="284" t="s">
        <v>332</v>
      </c>
      <c r="D189" s="283" t="s">
        <v>73</v>
      </c>
      <c r="E189" s="284" t="s">
        <v>45</v>
      </c>
      <c r="F189" s="283" t="s">
        <v>330</v>
      </c>
      <c r="G189" s="287" t="s">
        <v>2078</v>
      </c>
      <c r="H189" s="283" t="s">
        <v>2867</v>
      </c>
      <c r="I189" s="284" t="s">
        <v>2868</v>
      </c>
      <c r="J189" s="285">
        <v>1367696033</v>
      </c>
      <c r="K189" s="285">
        <v>932696033</v>
      </c>
      <c r="L189" s="285">
        <v>18380160</v>
      </c>
      <c r="M189" s="285">
        <v>8639782</v>
      </c>
      <c r="N189" s="286">
        <v>6166782</v>
      </c>
      <c r="O189" s="286">
        <v>6166782</v>
      </c>
    </row>
    <row r="190" spans="1:15" x14ac:dyDescent="0.35">
      <c r="A190" s="283" t="s">
        <v>319</v>
      </c>
      <c r="B190" s="283" t="s">
        <v>331</v>
      </c>
      <c r="C190" s="284" t="s">
        <v>332</v>
      </c>
      <c r="D190" s="283" t="s">
        <v>76</v>
      </c>
      <c r="E190" s="284" t="s">
        <v>46</v>
      </c>
      <c r="F190" s="283" t="s">
        <v>322</v>
      </c>
      <c r="G190" s="287" t="s">
        <v>323</v>
      </c>
      <c r="H190" s="283" t="s">
        <v>642</v>
      </c>
      <c r="I190" s="284" t="s">
        <v>643</v>
      </c>
      <c r="J190" s="285">
        <v>69747225</v>
      </c>
      <c r="K190" s="285">
        <v>69747225</v>
      </c>
      <c r="L190" s="285">
        <v>55930500</v>
      </c>
      <c r="M190" s="285">
        <v>54430500</v>
      </c>
      <c r="N190" s="286">
        <v>15504000</v>
      </c>
      <c r="O190" s="286">
        <v>15504000</v>
      </c>
    </row>
    <row r="191" spans="1:15" x14ac:dyDescent="0.35">
      <c r="A191" s="283" t="s">
        <v>319</v>
      </c>
      <c r="B191" s="283" t="s">
        <v>331</v>
      </c>
      <c r="C191" s="284" t="s">
        <v>332</v>
      </c>
      <c r="D191" s="283" t="s">
        <v>76</v>
      </c>
      <c r="E191" s="284" t="s">
        <v>46</v>
      </c>
      <c r="F191" s="283" t="s">
        <v>322</v>
      </c>
      <c r="G191" s="287" t="s">
        <v>323</v>
      </c>
      <c r="H191" s="283" t="s">
        <v>646</v>
      </c>
      <c r="I191" s="284" t="s">
        <v>647</v>
      </c>
      <c r="J191" s="285">
        <v>123276685</v>
      </c>
      <c r="K191" s="285">
        <v>123276685</v>
      </c>
      <c r="L191" s="285">
        <v>123276685</v>
      </c>
      <c r="M191" s="285">
        <v>0</v>
      </c>
      <c r="N191" s="286">
        <v>0</v>
      </c>
      <c r="O191" s="286">
        <v>0</v>
      </c>
    </row>
    <row r="192" spans="1:15" x14ac:dyDescent="0.35">
      <c r="A192" s="283" t="s">
        <v>319</v>
      </c>
      <c r="B192" s="283" t="s">
        <v>331</v>
      </c>
      <c r="C192" s="284" t="s">
        <v>332</v>
      </c>
      <c r="D192" s="283" t="s">
        <v>76</v>
      </c>
      <c r="E192" s="284" t="s">
        <v>46</v>
      </c>
      <c r="F192" s="283" t="s">
        <v>330</v>
      </c>
      <c r="G192" s="287" t="s">
        <v>2078</v>
      </c>
      <c r="H192" s="283" t="s">
        <v>648</v>
      </c>
      <c r="I192" s="284" t="s">
        <v>649</v>
      </c>
      <c r="J192" s="285">
        <v>521258046</v>
      </c>
      <c r="K192" s="285">
        <v>521258046</v>
      </c>
      <c r="L192" s="285">
        <v>184341612</v>
      </c>
      <c r="M192" s="285">
        <v>0</v>
      </c>
      <c r="N192" s="286">
        <v>0</v>
      </c>
      <c r="O192" s="286">
        <v>0</v>
      </c>
    </row>
    <row r="193" spans="1:15" x14ac:dyDescent="0.35">
      <c r="A193" s="283" t="s">
        <v>319</v>
      </c>
      <c r="B193" s="283" t="s">
        <v>331</v>
      </c>
      <c r="C193" s="284" t="s">
        <v>332</v>
      </c>
      <c r="D193" s="283" t="s">
        <v>76</v>
      </c>
      <c r="E193" s="284" t="s">
        <v>46</v>
      </c>
      <c r="F193" s="283" t="s">
        <v>330</v>
      </c>
      <c r="G193" s="287" t="s">
        <v>2078</v>
      </c>
      <c r="H193" s="283" t="s">
        <v>2867</v>
      </c>
      <c r="I193" s="284" t="s">
        <v>2868</v>
      </c>
      <c r="J193" s="285">
        <v>671729882</v>
      </c>
      <c r="K193" s="285">
        <v>671729882</v>
      </c>
      <c r="L193" s="285">
        <v>516783205</v>
      </c>
      <c r="M193" s="285">
        <v>316428333</v>
      </c>
      <c r="N193" s="286">
        <v>74295000</v>
      </c>
      <c r="O193" s="286">
        <v>69702000</v>
      </c>
    </row>
    <row r="194" spans="1:15" x14ac:dyDescent="0.35">
      <c r="A194" s="283" t="s">
        <v>131</v>
      </c>
      <c r="B194" s="283" t="s">
        <v>134</v>
      </c>
      <c r="C194" s="284" t="s">
        <v>2869</v>
      </c>
      <c r="D194" s="283" t="s">
        <v>76</v>
      </c>
      <c r="E194" s="284" t="s">
        <v>46</v>
      </c>
      <c r="F194" s="283" t="s">
        <v>133</v>
      </c>
      <c r="G194" s="287" t="s">
        <v>1604</v>
      </c>
      <c r="H194" s="283" t="s">
        <v>613</v>
      </c>
      <c r="I194" s="284" t="s">
        <v>614</v>
      </c>
      <c r="J194" s="285">
        <v>13345869620</v>
      </c>
      <c r="K194" s="285">
        <v>13345869620</v>
      </c>
      <c r="L194" s="285">
        <v>13253090627</v>
      </c>
      <c r="M194" s="285">
        <v>13031605919</v>
      </c>
      <c r="N194" s="286">
        <v>2496297938</v>
      </c>
      <c r="O194" s="286">
        <v>2481737938</v>
      </c>
    </row>
    <row r="195" spans="1:15" x14ac:dyDescent="0.35">
      <c r="A195" s="283" t="s">
        <v>131</v>
      </c>
      <c r="B195" s="283" t="s">
        <v>134</v>
      </c>
      <c r="C195" s="284" t="s">
        <v>2869</v>
      </c>
      <c r="D195" s="283" t="s">
        <v>76</v>
      </c>
      <c r="E195" s="284" t="s">
        <v>46</v>
      </c>
      <c r="F195" s="283" t="s">
        <v>133</v>
      </c>
      <c r="G195" s="287" t="s">
        <v>1604</v>
      </c>
      <c r="H195" s="283" t="s">
        <v>1648</v>
      </c>
      <c r="I195" s="284" t="s">
        <v>1649</v>
      </c>
      <c r="J195" s="285">
        <v>20000000000</v>
      </c>
      <c r="K195" s="285">
        <v>20000000000</v>
      </c>
      <c r="L195" s="285">
        <v>20000000000</v>
      </c>
      <c r="M195" s="285">
        <v>20000000000</v>
      </c>
      <c r="N195" s="286">
        <v>6000000000</v>
      </c>
      <c r="O195" s="286">
        <v>6000000000</v>
      </c>
    </row>
    <row r="196" spans="1:15" x14ac:dyDescent="0.35">
      <c r="A196" s="283" t="s">
        <v>131</v>
      </c>
      <c r="B196" s="283" t="s">
        <v>134</v>
      </c>
      <c r="C196" s="284" t="s">
        <v>2869</v>
      </c>
      <c r="D196" s="283" t="s">
        <v>76</v>
      </c>
      <c r="E196" s="284" t="s">
        <v>46</v>
      </c>
      <c r="F196" s="283" t="s">
        <v>133</v>
      </c>
      <c r="G196" s="287" t="s">
        <v>1604</v>
      </c>
      <c r="H196" s="283" t="s">
        <v>1674</v>
      </c>
      <c r="I196" s="284" t="s">
        <v>1675</v>
      </c>
      <c r="J196" s="285">
        <v>16000000000</v>
      </c>
      <c r="K196" s="285">
        <v>16000000000</v>
      </c>
      <c r="L196" s="285">
        <v>9650227748</v>
      </c>
      <c r="M196" s="285">
        <v>9558078369</v>
      </c>
      <c r="N196" s="286">
        <v>1375980871</v>
      </c>
      <c r="O196" s="286">
        <v>1281536422</v>
      </c>
    </row>
    <row r="197" spans="1:15" x14ac:dyDescent="0.35">
      <c r="A197" s="283" t="s">
        <v>131</v>
      </c>
      <c r="B197" s="283" t="s">
        <v>134</v>
      </c>
      <c r="C197" s="284" t="s">
        <v>2869</v>
      </c>
      <c r="D197" s="283" t="s">
        <v>76</v>
      </c>
      <c r="E197" s="284" t="s">
        <v>46</v>
      </c>
      <c r="F197" s="283" t="s">
        <v>133</v>
      </c>
      <c r="G197" s="287" t="s">
        <v>1604</v>
      </c>
      <c r="H197" s="283" t="s">
        <v>1666</v>
      </c>
      <c r="I197" s="284" t="s">
        <v>1667</v>
      </c>
      <c r="J197" s="285">
        <v>150011137574</v>
      </c>
      <c r="K197" s="285">
        <v>150011137574</v>
      </c>
      <c r="L197" s="285">
        <v>148146803288</v>
      </c>
      <c r="M197" s="285">
        <v>5344060183</v>
      </c>
      <c r="N197" s="286">
        <v>449111255</v>
      </c>
      <c r="O197" s="286">
        <v>411880321</v>
      </c>
    </row>
    <row r="198" spans="1:15" x14ac:dyDescent="0.35">
      <c r="A198" s="283" t="s">
        <v>131</v>
      </c>
      <c r="B198" s="283" t="s">
        <v>134</v>
      </c>
      <c r="C198" s="284" t="s">
        <v>2869</v>
      </c>
      <c r="D198" s="283" t="s">
        <v>76</v>
      </c>
      <c r="E198" s="284" t="s">
        <v>46</v>
      </c>
      <c r="F198" s="283" t="s">
        <v>133</v>
      </c>
      <c r="G198" s="287" t="s">
        <v>1604</v>
      </c>
      <c r="H198" s="283" t="s">
        <v>1664</v>
      </c>
      <c r="I198" s="284" t="s">
        <v>1665</v>
      </c>
      <c r="J198" s="285">
        <v>222916614928</v>
      </c>
      <c r="K198" s="285">
        <v>222916614928</v>
      </c>
      <c r="L198" s="285">
        <v>201074745807</v>
      </c>
      <c r="M198" s="285">
        <v>190819777458</v>
      </c>
      <c r="N198" s="286">
        <v>268274810</v>
      </c>
      <c r="O198" s="286">
        <v>251608143</v>
      </c>
    </row>
    <row r="199" spans="1:15" x14ac:dyDescent="0.35">
      <c r="A199" s="283" t="s">
        <v>131</v>
      </c>
      <c r="B199" s="283" t="s">
        <v>134</v>
      </c>
      <c r="C199" s="284" t="s">
        <v>2869</v>
      </c>
      <c r="D199" s="283" t="s">
        <v>76</v>
      </c>
      <c r="E199" s="284" t="s">
        <v>46</v>
      </c>
      <c r="F199" s="283" t="s">
        <v>133</v>
      </c>
      <c r="G199" s="287" t="s">
        <v>1604</v>
      </c>
      <c r="H199" s="283" t="s">
        <v>1662</v>
      </c>
      <c r="I199" s="284" t="s">
        <v>1663</v>
      </c>
      <c r="J199" s="285">
        <v>26528247498</v>
      </c>
      <c r="K199" s="285">
        <v>26528247498</v>
      </c>
      <c r="L199" s="285">
        <v>25937262902</v>
      </c>
      <c r="M199" s="285">
        <v>24069140813</v>
      </c>
      <c r="N199" s="286">
        <v>1317551164</v>
      </c>
      <c r="O199" s="286">
        <v>912450124</v>
      </c>
    </row>
    <row r="200" spans="1:15" x14ac:dyDescent="0.35">
      <c r="A200" s="283" t="s">
        <v>131</v>
      </c>
      <c r="B200" s="283" t="s">
        <v>134</v>
      </c>
      <c r="C200" s="284" t="s">
        <v>2869</v>
      </c>
      <c r="D200" s="283" t="s">
        <v>76</v>
      </c>
      <c r="E200" s="284" t="s">
        <v>46</v>
      </c>
      <c r="F200" s="283" t="s">
        <v>133</v>
      </c>
      <c r="G200" s="287" t="s">
        <v>1604</v>
      </c>
      <c r="H200" s="283" t="s">
        <v>1676</v>
      </c>
      <c r="I200" s="284" t="s">
        <v>1677</v>
      </c>
      <c r="J200" s="285">
        <v>30500000000</v>
      </c>
      <c r="K200" s="285">
        <v>30500000000</v>
      </c>
      <c r="L200" s="285">
        <v>30500000000</v>
      </c>
      <c r="M200" s="285">
        <v>30500000000</v>
      </c>
      <c r="N200" s="286">
        <v>4100000000</v>
      </c>
      <c r="O200" s="286">
        <v>4100000000</v>
      </c>
    </row>
    <row r="201" spans="1:15" x14ac:dyDescent="0.35">
      <c r="A201" s="283" t="s">
        <v>131</v>
      </c>
      <c r="B201" s="283" t="s">
        <v>134</v>
      </c>
      <c r="C201" s="284" t="s">
        <v>2869</v>
      </c>
      <c r="D201" s="283" t="s">
        <v>76</v>
      </c>
      <c r="E201" s="284" t="s">
        <v>46</v>
      </c>
      <c r="F201" s="283" t="s">
        <v>133</v>
      </c>
      <c r="G201" s="287" t="s">
        <v>1604</v>
      </c>
      <c r="H201" s="283" t="s">
        <v>2870</v>
      </c>
      <c r="I201" s="284" t="s">
        <v>2871</v>
      </c>
      <c r="J201" s="285">
        <v>45044000000</v>
      </c>
      <c r="K201" s="285">
        <v>45044000000</v>
      </c>
      <c r="L201" s="285">
        <v>38255553100</v>
      </c>
      <c r="M201" s="285">
        <v>38237151164</v>
      </c>
      <c r="N201" s="286">
        <v>178199344</v>
      </c>
      <c r="O201" s="286">
        <v>178199344</v>
      </c>
    </row>
    <row r="202" spans="1:15" x14ac:dyDescent="0.35">
      <c r="A202" s="283" t="s">
        <v>131</v>
      </c>
      <c r="B202" s="283" t="s">
        <v>134</v>
      </c>
      <c r="C202" s="284" t="s">
        <v>2869</v>
      </c>
      <c r="D202" s="283" t="s">
        <v>76</v>
      </c>
      <c r="E202" s="284" t="s">
        <v>46</v>
      </c>
      <c r="F202" s="283" t="s">
        <v>133</v>
      </c>
      <c r="G202" s="287" t="s">
        <v>1604</v>
      </c>
      <c r="H202" s="283" t="s">
        <v>2872</v>
      </c>
      <c r="I202" s="284" t="s">
        <v>2873</v>
      </c>
      <c r="J202" s="285">
        <v>10500000000</v>
      </c>
      <c r="K202" s="285">
        <v>10500000000</v>
      </c>
      <c r="L202" s="285">
        <v>8784160211</v>
      </c>
      <c r="M202" s="285">
        <v>8214785397</v>
      </c>
      <c r="N202" s="286">
        <v>780504790</v>
      </c>
      <c r="O202" s="286">
        <v>749603963</v>
      </c>
    </row>
    <row r="203" spans="1:15" x14ac:dyDescent="0.35">
      <c r="A203" s="283" t="s">
        <v>131</v>
      </c>
      <c r="B203" s="283" t="s">
        <v>134</v>
      </c>
      <c r="C203" s="284" t="s">
        <v>2869</v>
      </c>
      <c r="D203" s="283" t="s">
        <v>76</v>
      </c>
      <c r="E203" s="284" t="s">
        <v>46</v>
      </c>
      <c r="F203" s="283" t="s">
        <v>133</v>
      </c>
      <c r="G203" s="287" t="s">
        <v>1604</v>
      </c>
      <c r="H203" s="283" t="s">
        <v>2876</v>
      </c>
      <c r="I203" s="284" t="s">
        <v>2877</v>
      </c>
      <c r="J203" s="285">
        <v>200000000000</v>
      </c>
      <c r="K203" s="285">
        <v>200000000000</v>
      </c>
      <c r="L203" s="285">
        <v>189999550999</v>
      </c>
      <c r="M203" s="285">
        <v>172999550999</v>
      </c>
      <c r="N203" s="286">
        <v>172999550999</v>
      </c>
      <c r="O203" s="286">
        <v>172999550999</v>
      </c>
    </row>
    <row r="204" spans="1:15" x14ac:dyDescent="0.35">
      <c r="A204" s="283" t="s">
        <v>131</v>
      </c>
      <c r="B204" s="283" t="s">
        <v>134</v>
      </c>
      <c r="C204" s="284" t="s">
        <v>2869</v>
      </c>
      <c r="D204" s="283" t="s">
        <v>76</v>
      </c>
      <c r="E204" s="284" t="s">
        <v>46</v>
      </c>
      <c r="F204" s="283" t="s">
        <v>133</v>
      </c>
      <c r="G204" s="287" t="s">
        <v>1604</v>
      </c>
      <c r="H204" s="283" t="s">
        <v>2878</v>
      </c>
      <c r="I204" s="284" t="s">
        <v>2879</v>
      </c>
      <c r="J204" s="285">
        <v>7654130380</v>
      </c>
      <c r="K204" s="285">
        <v>7654130380</v>
      </c>
      <c r="L204" s="285">
        <v>1739384116</v>
      </c>
      <c r="M204" s="285">
        <v>0</v>
      </c>
      <c r="N204" s="286">
        <v>0</v>
      </c>
      <c r="O204" s="286">
        <v>0</v>
      </c>
    </row>
    <row r="205" spans="1:15" x14ac:dyDescent="0.35">
      <c r="A205" s="283" t="s">
        <v>131</v>
      </c>
      <c r="B205" s="283" t="s">
        <v>134</v>
      </c>
      <c r="C205" s="284" t="s">
        <v>2869</v>
      </c>
      <c r="D205" s="283" t="s">
        <v>76</v>
      </c>
      <c r="E205" s="284" t="s">
        <v>46</v>
      </c>
      <c r="F205" s="283" t="s">
        <v>135</v>
      </c>
      <c r="G205" s="287" t="s">
        <v>1600</v>
      </c>
      <c r="H205" s="283" t="s">
        <v>1656</v>
      </c>
      <c r="I205" s="284" t="s">
        <v>1657</v>
      </c>
      <c r="J205" s="285">
        <v>28143566351</v>
      </c>
      <c r="K205" s="285">
        <v>28143566351</v>
      </c>
      <c r="L205" s="285">
        <v>22034985528</v>
      </c>
      <c r="M205" s="285">
        <v>10324966064</v>
      </c>
      <c r="N205" s="286">
        <v>1931133642</v>
      </c>
      <c r="O205" s="286">
        <v>1931133642</v>
      </c>
    </row>
    <row r="206" spans="1:15" x14ac:dyDescent="0.35">
      <c r="A206" s="283" t="s">
        <v>131</v>
      </c>
      <c r="B206" s="283" t="s">
        <v>134</v>
      </c>
      <c r="C206" s="284" t="s">
        <v>2869</v>
      </c>
      <c r="D206" s="283" t="s">
        <v>76</v>
      </c>
      <c r="E206" s="284" t="s">
        <v>46</v>
      </c>
      <c r="F206" s="283" t="s">
        <v>135</v>
      </c>
      <c r="G206" s="287" t="s">
        <v>1600</v>
      </c>
      <c r="H206" s="283" t="s">
        <v>1654</v>
      </c>
      <c r="I206" s="284" t="s">
        <v>1655</v>
      </c>
      <c r="J206" s="285">
        <v>5500000000</v>
      </c>
      <c r="K206" s="285">
        <v>5500000000</v>
      </c>
      <c r="L206" s="285">
        <v>5500000000</v>
      </c>
      <c r="M206" s="285">
        <v>5500000000</v>
      </c>
      <c r="N206" s="286">
        <v>5500000000</v>
      </c>
      <c r="O206" s="286">
        <v>5500000000</v>
      </c>
    </row>
    <row r="207" spans="1:15" x14ac:dyDescent="0.35">
      <c r="A207" s="283" t="s">
        <v>131</v>
      </c>
      <c r="B207" s="283" t="s">
        <v>134</v>
      </c>
      <c r="C207" s="284" t="s">
        <v>2869</v>
      </c>
      <c r="D207" s="283" t="s">
        <v>76</v>
      </c>
      <c r="E207" s="284" t="s">
        <v>46</v>
      </c>
      <c r="F207" s="283" t="s">
        <v>135</v>
      </c>
      <c r="G207" s="287" t="s">
        <v>1600</v>
      </c>
      <c r="H207" s="283" t="s">
        <v>1686</v>
      </c>
      <c r="I207" s="284" t="s">
        <v>1687</v>
      </c>
      <c r="J207" s="285">
        <v>6000000000</v>
      </c>
      <c r="K207" s="285">
        <v>6000000000</v>
      </c>
      <c r="L207" s="285">
        <v>6000000000</v>
      </c>
      <c r="M207" s="285">
        <v>6000000000</v>
      </c>
      <c r="N207" s="286">
        <v>6000000000</v>
      </c>
      <c r="O207" s="286">
        <v>6000000000</v>
      </c>
    </row>
    <row r="208" spans="1:15" x14ac:dyDescent="0.35">
      <c r="A208" s="283" t="s">
        <v>131</v>
      </c>
      <c r="B208" s="283" t="s">
        <v>134</v>
      </c>
      <c r="C208" s="284" t="s">
        <v>2869</v>
      </c>
      <c r="D208" s="283" t="s">
        <v>76</v>
      </c>
      <c r="E208" s="284" t="s">
        <v>46</v>
      </c>
      <c r="F208" s="283" t="s">
        <v>135</v>
      </c>
      <c r="G208" s="287" t="s">
        <v>1600</v>
      </c>
      <c r="H208" s="283" t="s">
        <v>1684</v>
      </c>
      <c r="I208" s="284" t="s">
        <v>1685</v>
      </c>
      <c r="J208" s="285">
        <v>18000000000</v>
      </c>
      <c r="K208" s="285">
        <v>18000000000</v>
      </c>
      <c r="L208" s="285">
        <v>18000000000</v>
      </c>
      <c r="M208" s="285">
        <v>18000000000</v>
      </c>
      <c r="N208" s="286">
        <v>6000000000</v>
      </c>
      <c r="O208" s="286">
        <v>6000000000</v>
      </c>
    </row>
    <row r="209" spans="1:15" x14ac:dyDescent="0.35">
      <c r="A209" s="283" t="s">
        <v>131</v>
      </c>
      <c r="B209" s="283" t="s">
        <v>134</v>
      </c>
      <c r="C209" s="284" t="s">
        <v>2869</v>
      </c>
      <c r="D209" s="283" t="s">
        <v>76</v>
      </c>
      <c r="E209" s="284" t="s">
        <v>46</v>
      </c>
      <c r="F209" s="283" t="s">
        <v>135</v>
      </c>
      <c r="G209" s="287" t="s">
        <v>1600</v>
      </c>
      <c r="H209" s="283" t="s">
        <v>1658</v>
      </c>
      <c r="I209" s="284" t="s">
        <v>1659</v>
      </c>
      <c r="J209" s="285">
        <v>7000000000</v>
      </c>
      <c r="K209" s="285">
        <v>7000000000</v>
      </c>
      <c r="L209" s="285">
        <v>7000000000</v>
      </c>
      <c r="M209" s="285">
        <v>7000000000</v>
      </c>
      <c r="N209" s="286">
        <v>7000000000</v>
      </c>
      <c r="O209" s="286">
        <v>7000000000</v>
      </c>
    </row>
    <row r="210" spans="1:15" x14ac:dyDescent="0.35">
      <c r="A210" s="283" t="s">
        <v>131</v>
      </c>
      <c r="B210" s="283" t="s">
        <v>134</v>
      </c>
      <c r="C210" s="284" t="s">
        <v>2869</v>
      </c>
      <c r="D210" s="283" t="s">
        <v>76</v>
      </c>
      <c r="E210" s="284" t="s">
        <v>46</v>
      </c>
      <c r="F210" s="283" t="s">
        <v>135</v>
      </c>
      <c r="G210" s="287" t="s">
        <v>1600</v>
      </c>
      <c r="H210" s="283" t="s">
        <v>1680</v>
      </c>
      <c r="I210" s="284" t="s">
        <v>1681</v>
      </c>
      <c r="J210" s="285">
        <v>73000000000</v>
      </c>
      <c r="K210" s="285">
        <v>73000000000</v>
      </c>
      <c r="L210" s="285">
        <v>22134259447</v>
      </c>
      <c r="M210" s="285">
        <v>22134259442</v>
      </c>
      <c r="N210" s="286">
        <v>12312227888</v>
      </c>
      <c r="O210" s="286">
        <v>12312227888</v>
      </c>
    </row>
    <row r="211" spans="1:15" x14ac:dyDescent="0.35">
      <c r="A211" s="283" t="s">
        <v>131</v>
      </c>
      <c r="B211" s="283" t="s">
        <v>134</v>
      </c>
      <c r="C211" s="284" t="s">
        <v>2869</v>
      </c>
      <c r="D211" s="283" t="s">
        <v>76</v>
      </c>
      <c r="E211" s="284" t="s">
        <v>46</v>
      </c>
      <c r="F211" s="283" t="s">
        <v>135</v>
      </c>
      <c r="G211" s="287" t="s">
        <v>1600</v>
      </c>
      <c r="H211" s="283" t="s">
        <v>1682</v>
      </c>
      <c r="I211" s="284" t="s">
        <v>1683</v>
      </c>
      <c r="J211" s="285">
        <v>24192834492</v>
      </c>
      <c r="K211" s="285">
        <v>24192834492</v>
      </c>
      <c r="L211" s="285">
        <v>5050276000</v>
      </c>
      <c r="M211" s="285">
        <v>1250276000</v>
      </c>
      <c r="N211" s="286">
        <v>219412534</v>
      </c>
      <c r="O211" s="286">
        <v>219412534</v>
      </c>
    </row>
    <row r="212" spans="1:15" x14ac:dyDescent="0.35">
      <c r="A212" s="283" t="s">
        <v>131</v>
      </c>
      <c r="B212" s="283" t="s">
        <v>134</v>
      </c>
      <c r="C212" s="284" t="s">
        <v>2869</v>
      </c>
      <c r="D212" s="283" t="s">
        <v>76</v>
      </c>
      <c r="E212" s="284" t="s">
        <v>46</v>
      </c>
      <c r="F212" s="283" t="s">
        <v>135</v>
      </c>
      <c r="G212" s="287" t="s">
        <v>1600</v>
      </c>
      <c r="H212" s="283" t="s">
        <v>1672</v>
      </c>
      <c r="I212" s="284" t="s">
        <v>1673</v>
      </c>
      <c r="J212" s="285">
        <v>79000000000</v>
      </c>
      <c r="K212" s="285">
        <v>79000000000</v>
      </c>
      <c r="L212" s="285">
        <v>32255978626.57</v>
      </c>
      <c r="M212" s="285">
        <v>20935948087.57</v>
      </c>
      <c r="N212" s="286">
        <v>2609155775.8699999</v>
      </c>
      <c r="O212" s="286">
        <v>2609155775.8699999</v>
      </c>
    </row>
    <row r="213" spans="1:15" x14ac:dyDescent="0.35">
      <c r="A213" s="283" t="s">
        <v>131</v>
      </c>
      <c r="B213" s="283" t="s">
        <v>134</v>
      </c>
      <c r="C213" s="284" t="s">
        <v>2869</v>
      </c>
      <c r="D213" s="283" t="s">
        <v>76</v>
      </c>
      <c r="E213" s="284" t="s">
        <v>46</v>
      </c>
      <c r="F213" s="283" t="s">
        <v>135</v>
      </c>
      <c r="G213" s="287" t="s">
        <v>1600</v>
      </c>
      <c r="H213" s="283" t="s">
        <v>1670</v>
      </c>
      <c r="I213" s="284" t="s">
        <v>1671</v>
      </c>
      <c r="J213" s="285">
        <v>72163599157</v>
      </c>
      <c r="K213" s="285">
        <v>72163599157</v>
      </c>
      <c r="L213" s="285">
        <v>58061176747</v>
      </c>
      <c r="M213" s="285">
        <v>40017374823</v>
      </c>
      <c r="N213" s="286">
        <v>7477348083</v>
      </c>
      <c r="O213" s="286">
        <v>7464972093</v>
      </c>
    </row>
    <row r="214" spans="1:15" x14ac:dyDescent="0.35">
      <c r="A214" s="283" t="s">
        <v>131</v>
      </c>
      <c r="B214" s="283" t="s">
        <v>134</v>
      </c>
      <c r="C214" s="284" t="s">
        <v>2869</v>
      </c>
      <c r="D214" s="283" t="s">
        <v>76</v>
      </c>
      <c r="E214" s="284" t="s">
        <v>46</v>
      </c>
      <c r="F214" s="283" t="s">
        <v>135</v>
      </c>
      <c r="G214" s="287" t="s">
        <v>1600</v>
      </c>
      <c r="H214" s="283" t="s">
        <v>2874</v>
      </c>
      <c r="I214" s="284" t="s">
        <v>2875</v>
      </c>
      <c r="J214" s="285">
        <v>11500000000</v>
      </c>
      <c r="K214" s="285">
        <v>11500000000</v>
      </c>
      <c r="L214" s="285">
        <v>11076665826</v>
      </c>
      <c r="M214" s="285">
        <v>10452346055</v>
      </c>
      <c r="N214" s="286">
        <v>905382976</v>
      </c>
      <c r="O214" s="286">
        <v>848979477</v>
      </c>
    </row>
    <row r="215" spans="1:15" x14ac:dyDescent="0.35">
      <c r="A215" s="283" t="s">
        <v>131</v>
      </c>
      <c r="B215" s="283" t="s">
        <v>134</v>
      </c>
      <c r="C215" s="284" t="s">
        <v>2869</v>
      </c>
      <c r="D215" s="283" t="s">
        <v>76</v>
      </c>
      <c r="E215" s="284" t="s">
        <v>46</v>
      </c>
      <c r="F215" s="283" t="s">
        <v>132</v>
      </c>
      <c r="G215" s="287" t="s">
        <v>1603</v>
      </c>
      <c r="H215" s="283" t="s">
        <v>615</v>
      </c>
      <c r="I215" s="284" t="s">
        <v>616</v>
      </c>
      <c r="J215" s="285">
        <v>3000000000</v>
      </c>
      <c r="K215" s="285">
        <v>3000000000</v>
      </c>
      <c r="L215" s="285">
        <v>2745919000</v>
      </c>
      <c r="M215" s="285">
        <v>2586066320</v>
      </c>
      <c r="N215" s="286">
        <v>284251516</v>
      </c>
      <c r="O215" s="286">
        <v>284251516</v>
      </c>
    </row>
    <row r="216" spans="1:15" x14ac:dyDescent="0.35">
      <c r="A216" s="283" t="s">
        <v>131</v>
      </c>
      <c r="B216" s="283" t="s">
        <v>134</v>
      </c>
      <c r="C216" s="284" t="s">
        <v>2869</v>
      </c>
      <c r="D216" s="283" t="s">
        <v>76</v>
      </c>
      <c r="E216" s="284" t="s">
        <v>46</v>
      </c>
      <c r="F216" s="283" t="s">
        <v>132</v>
      </c>
      <c r="G216" s="287" t="s">
        <v>1603</v>
      </c>
      <c r="H216" s="283" t="s">
        <v>1660</v>
      </c>
      <c r="I216" s="284" t="s">
        <v>1661</v>
      </c>
      <c r="J216" s="285">
        <v>34000000000</v>
      </c>
      <c r="K216" s="285">
        <v>34000000000</v>
      </c>
      <c r="L216" s="285">
        <v>32225505805.040001</v>
      </c>
      <c r="M216" s="285">
        <v>21431240146.369999</v>
      </c>
      <c r="N216" s="286">
        <v>4291029007.5100002</v>
      </c>
      <c r="O216" s="286">
        <v>4291029007.5100002</v>
      </c>
    </row>
    <row r="217" spans="1:15" x14ac:dyDescent="0.35">
      <c r="A217" s="283" t="s">
        <v>131</v>
      </c>
      <c r="B217" s="283" t="s">
        <v>134</v>
      </c>
      <c r="C217" s="284" t="s">
        <v>2869</v>
      </c>
      <c r="D217" s="283" t="s">
        <v>76</v>
      </c>
      <c r="E217" s="284" t="s">
        <v>46</v>
      </c>
      <c r="F217" s="283" t="s">
        <v>132</v>
      </c>
      <c r="G217" s="287" t="s">
        <v>1603</v>
      </c>
      <c r="H217" s="283" t="s">
        <v>1668</v>
      </c>
      <c r="I217" s="284" t="s">
        <v>1669</v>
      </c>
      <c r="J217" s="285">
        <v>24637176643</v>
      </c>
      <c r="K217" s="285">
        <v>24637176643</v>
      </c>
      <c r="L217" s="285">
        <v>21801316554</v>
      </c>
      <c r="M217" s="285">
        <v>20658926937</v>
      </c>
      <c r="N217" s="286">
        <v>3926612593.9000001</v>
      </c>
      <c r="O217" s="286">
        <v>3782132645.9000001</v>
      </c>
    </row>
    <row r="218" spans="1:15" x14ac:dyDescent="0.35">
      <c r="A218" s="283" t="s">
        <v>131</v>
      </c>
      <c r="B218" s="283" t="s">
        <v>134</v>
      </c>
      <c r="C218" s="284" t="s">
        <v>2869</v>
      </c>
      <c r="D218" s="283" t="s">
        <v>76</v>
      </c>
      <c r="E218" s="284" t="s">
        <v>46</v>
      </c>
      <c r="F218" s="283" t="s">
        <v>132</v>
      </c>
      <c r="G218" s="287" t="s">
        <v>1603</v>
      </c>
      <c r="H218" s="283" t="s">
        <v>1678</v>
      </c>
      <c r="I218" s="284" t="s">
        <v>1679</v>
      </c>
      <c r="J218" s="285">
        <v>11842000000</v>
      </c>
      <c r="K218" s="285">
        <v>11842000000</v>
      </c>
      <c r="L218" s="285">
        <v>11365158676</v>
      </c>
      <c r="M218" s="285">
        <v>11353197608</v>
      </c>
      <c r="N218" s="286">
        <v>1225445760</v>
      </c>
      <c r="O218" s="286">
        <v>1225445760</v>
      </c>
    </row>
    <row r="219" spans="1:15" x14ac:dyDescent="0.35">
      <c r="A219" s="283" t="s">
        <v>131</v>
      </c>
      <c r="B219" s="283" t="s">
        <v>2880</v>
      </c>
      <c r="C219" s="284" t="s">
        <v>2881</v>
      </c>
      <c r="D219" s="283" t="s">
        <v>76</v>
      </c>
      <c r="E219" s="284" t="s">
        <v>46</v>
      </c>
      <c r="F219" s="283" t="s">
        <v>133</v>
      </c>
      <c r="G219" s="287" t="s">
        <v>1604</v>
      </c>
      <c r="H219" s="283" t="s">
        <v>1652</v>
      </c>
      <c r="I219" s="284" t="s">
        <v>1653</v>
      </c>
      <c r="J219" s="285">
        <v>22657520000</v>
      </c>
      <c r="K219" s="285">
        <v>22657520000</v>
      </c>
      <c r="L219" s="285">
        <v>12049823180</v>
      </c>
      <c r="M219" s="285">
        <v>11688433427</v>
      </c>
      <c r="N219" s="286">
        <v>1641229045.0799999</v>
      </c>
      <c r="O219" s="286">
        <v>1562728964.0799999</v>
      </c>
    </row>
    <row r="220" spans="1:15" x14ac:dyDescent="0.35">
      <c r="A220" s="283" t="s">
        <v>131</v>
      </c>
      <c r="B220" s="283" t="s">
        <v>2880</v>
      </c>
      <c r="C220" s="284" t="s">
        <v>2881</v>
      </c>
      <c r="D220" s="283" t="s">
        <v>76</v>
      </c>
      <c r="E220" s="284" t="s">
        <v>46</v>
      </c>
      <c r="F220" s="283" t="s">
        <v>132</v>
      </c>
      <c r="G220" s="287" t="s">
        <v>1603</v>
      </c>
      <c r="H220" s="283" t="s">
        <v>1650</v>
      </c>
      <c r="I220" s="284" t="s">
        <v>1651</v>
      </c>
      <c r="J220" s="285">
        <v>5378700000</v>
      </c>
      <c r="K220" s="285">
        <v>5378700000</v>
      </c>
      <c r="L220" s="285">
        <v>2399390930.25</v>
      </c>
      <c r="M220" s="285">
        <v>1898608155.25</v>
      </c>
      <c r="N220" s="286">
        <v>770175331.36000001</v>
      </c>
      <c r="O220" s="286">
        <v>770175331.36000001</v>
      </c>
    </row>
    <row r="221" spans="1:15" x14ac:dyDescent="0.35">
      <c r="A221" s="283" t="s">
        <v>131</v>
      </c>
      <c r="B221" s="283" t="s">
        <v>137</v>
      </c>
      <c r="C221" s="284" t="s">
        <v>138</v>
      </c>
      <c r="D221" s="283" t="s">
        <v>76</v>
      </c>
      <c r="E221" s="284" t="s">
        <v>46</v>
      </c>
      <c r="F221" s="283" t="s">
        <v>133</v>
      </c>
      <c r="G221" s="287" t="s">
        <v>1604</v>
      </c>
      <c r="H221" s="283" t="s">
        <v>1690</v>
      </c>
      <c r="I221" s="284" t="s">
        <v>1691</v>
      </c>
      <c r="J221" s="285">
        <v>5767347023</v>
      </c>
      <c r="K221" s="285">
        <v>5767347023</v>
      </c>
      <c r="L221" s="285">
        <v>4707393971.8199997</v>
      </c>
      <c r="M221" s="285">
        <v>3239957274.8200002</v>
      </c>
      <c r="N221" s="286">
        <v>611600479.95000005</v>
      </c>
      <c r="O221" s="286">
        <v>600556169.95000005</v>
      </c>
    </row>
    <row r="222" spans="1:15" x14ac:dyDescent="0.35">
      <c r="A222" s="283" t="s">
        <v>131</v>
      </c>
      <c r="B222" s="283" t="s">
        <v>137</v>
      </c>
      <c r="C222" s="284" t="s">
        <v>138</v>
      </c>
      <c r="D222" s="283" t="s">
        <v>76</v>
      </c>
      <c r="E222" s="284" t="s">
        <v>46</v>
      </c>
      <c r="F222" s="283" t="s">
        <v>132</v>
      </c>
      <c r="G222" s="287" t="s">
        <v>1603</v>
      </c>
      <c r="H222" s="283" t="s">
        <v>1688</v>
      </c>
      <c r="I222" s="284" t="s">
        <v>1689</v>
      </c>
      <c r="J222" s="285">
        <v>650000000</v>
      </c>
      <c r="K222" s="285">
        <v>650000000</v>
      </c>
      <c r="L222" s="285">
        <v>612919336</v>
      </c>
      <c r="M222" s="285">
        <v>451504986</v>
      </c>
      <c r="N222" s="286">
        <v>13140270</v>
      </c>
      <c r="O222" s="286">
        <v>13140270</v>
      </c>
    </row>
    <row r="223" spans="1:15" x14ac:dyDescent="0.35">
      <c r="A223" s="283" t="s">
        <v>131</v>
      </c>
      <c r="B223" s="283" t="s">
        <v>137</v>
      </c>
      <c r="C223" s="284" t="s">
        <v>138</v>
      </c>
      <c r="D223" s="283" t="s">
        <v>76</v>
      </c>
      <c r="E223" s="284" t="s">
        <v>46</v>
      </c>
      <c r="F223" s="283" t="s">
        <v>132</v>
      </c>
      <c r="G223" s="287" t="s">
        <v>1603</v>
      </c>
      <c r="H223" s="283" t="s">
        <v>1601</v>
      </c>
      <c r="I223" s="284" t="s">
        <v>1602</v>
      </c>
      <c r="J223" s="285">
        <v>4805599587</v>
      </c>
      <c r="K223" s="285">
        <v>4805599587</v>
      </c>
      <c r="L223" s="285">
        <v>3195829220</v>
      </c>
      <c r="M223" s="285">
        <v>2539577925</v>
      </c>
      <c r="N223" s="286">
        <v>399073477</v>
      </c>
      <c r="O223" s="286">
        <v>399073477</v>
      </c>
    </row>
    <row r="224" spans="1:15" x14ac:dyDescent="0.35">
      <c r="A224" s="283" t="s">
        <v>131</v>
      </c>
      <c r="B224" s="283" t="s">
        <v>617</v>
      </c>
      <c r="C224" s="284" t="s">
        <v>618</v>
      </c>
      <c r="D224" s="283" t="s">
        <v>76</v>
      </c>
      <c r="E224" s="284" t="s">
        <v>46</v>
      </c>
      <c r="F224" s="283" t="s">
        <v>133</v>
      </c>
      <c r="G224" s="287" t="s">
        <v>1604</v>
      </c>
      <c r="H224" s="283" t="s">
        <v>619</v>
      </c>
      <c r="I224" s="284" t="s">
        <v>2457</v>
      </c>
      <c r="J224" s="285">
        <v>13180767760</v>
      </c>
      <c r="K224" s="285">
        <v>13180767760</v>
      </c>
      <c r="L224" s="285">
        <v>10341630882.620001</v>
      </c>
      <c r="M224" s="285">
        <v>2691712187.6199999</v>
      </c>
      <c r="N224" s="286">
        <v>336820727.63</v>
      </c>
      <c r="O224" s="286">
        <v>336820727.63</v>
      </c>
    </row>
    <row r="225" spans="1:15" x14ac:dyDescent="0.35">
      <c r="A225" s="283" t="s">
        <v>131</v>
      </c>
      <c r="B225" s="283" t="s">
        <v>617</v>
      </c>
      <c r="C225" s="284" t="s">
        <v>618</v>
      </c>
      <c r="D225" s="283" t="s">
        <v>76</v>
      </c>
      <c r="E225" s="284" t="s">
        <v>46</v>
      </c>
      <c r="F225" s="283" t="s">
        <v>133</v>
      </c>
      <c r="G225" s="287" t="s">
        <v>1604</v>
      </c>
      <c r="H225" s="283" t="s">
        <v>620</v>
      </c>
      <c r="I225" s="284" t="s">
        <v>2458</v>
      </c>
      <c r="J225" s="285">
        <v>3114527219</v>
      </c>
      <c r="K225" s="285">
        <v>3114527219</v>
      </c>
      <c r="L225" s="285">
        <v>2673634982</v>
      </c>
      <c r="M225" s="285">
        <v>463566345</v>
      </c>
      <c r="N225" s="286">
        <v>134218780</v>
      </c>
      <c r="O225" s="286">
        <v>134218780</v>
      </c>
    </row>
    <row r="226" spans="1:15" x14ac:dyDescent="0.35">
      <c r="A226" s="283" t="s">
        <v>131</v>
      </c>
      <c r="B226" s="283" t="s">
        <v>2882</v>
      </c>
      <c r="C226" s="284" t="s">
        <v>2883</v>
      </c>
      <c r="D226" s="283" t="s">
        <v>76</v>
      </c>
      <c r="E226" s="284" t="s">
        <v>46</v>
      </c>
      <c r="F226" s="283" t="s">
        <v>135</v>
      </c>
      <c r="G226" s="287" t="s">
        <v>1600</v>
      </c>
      <c r="H226" s="283" t="s">
        <v>2884</v>
      </c>
      <c r="I226" s="284" t="s">
        <v>2885</v>
      </c>
      <c r="J226" s="285">
        <v>15300000000</v>
      </c>
      <c r="K226" s="285">
        <v>15300000000</v>
      </c>
      <c r="L226" s="285">
        <v>10562705595</v>
      </c>
      <c r="M226" s="285">
        <v>7100180630.3100004</v>
      </c>
      <c r="N226" s="286">
        <v>2399669931.7399998</v>
      </c>
      <c r="O226" s="286">
        <v>2398884531.7399998</v>
      </c>
    </row>
    <row r="227" spans="1:15" x14ac:dyDescent="0.35">
      <c r="A227" s="283" t="s">
        <v>517</v>
      </c>
      <c r="B227" s="283" t="s">
        <v>518</v>
      </c>
      <c r="C227" s="284" t="s">
        <v>594</v>
      </c>
      <c r="D227" s="283" t="s">
        <v>73</v>
      </c>
      <c r="E227" s="284" t="s">
        <v>45</v>
      </c>
      <c r="F227" s="283" t="s">
        <v>157</v>
      </c>
      <c r="G227" s="287" t="s">
        <v>520</v>
      </c>
      <c r="H227" s="283" t="s">
        <v>1317</v>
      </c>
      <c r="I227" s="284" t="s">
        <v>1318</v>
      </c>
      <c r="J227" s="285">
        <v>1150000000</v>
      </c>
      <c r="K227" s="285">
        <v>650000000</v>
      </c>
      <c r="L227" s="285">
        <v>251479600</v>
      </c>
      <c r="M227" s="285">
        <v>93877422</v>
      </c>
      <c r="N227" s="286">
        <v>31212579</v>
      </c>
      <c r="O227" s="286">
        <v>31212579</v>
      </c>
    </row>
    <row r="228" spans="1:15" x14ac:dyDescent="0.35">
      <c r="A228" s="283" t="s">
        <v>517</v>
      </c>
      <c r="B228" s="283" t="s">
        <v>518</v>
      </c>
      <c r="C228" s="284" t="s">
        <v>594</v>
      </c>
      <c r="D228" s="283" t="s">
        <v>73</v>
      </c>
      <c r="E228" s="284" t="s">
        <v>45</v>
      </c>
      <c r="F228" s="283" t="s">
        <v>519</v>
      </c>
      <c r="G228" s="287" t="s">
        <v>1264</v>
      </c>
      <c r="H228" s="283" t="s">
        <v>2886</v>
      </c>
      <c r="I228" s="284" t="s">
        <v>2887</v>
      </c>
      <c r="J228" s="285">
        <v>12000000000</v>
      </c>
      <c r="K228" s="285">
        <v>6362000000</v>
      </c>
      <c r="L228" s="285">
        <v>2151648327</v>
      </c>
      <c r="M228" s="285">
        <v>2123088327</v>
      </c>
      <c r="N228" s="286">
        <v>404178237</v>
      </c>
      <c r="O228" s="286">
        <v>404178237</v>
      </c>
    </row>
    <row r="229" spans="1:15" x14ac:dyDescent="0.35">
      <c r="A229" s="283" t="s">
        <v>517</v>
      </c>
      <c r="B229" s="283" t="s">
        <v>518</v>
      </c>
      <c r="C229" s="284" t="s">
        <v>594</v>
      </c>
      <c r="D229" s="283" t="s">
        <v>73</v>
      </c>
      <c r="E229" s="284" t="s">
        <v>45</v>
      </c>
      <c r="F229" s="283" t="s">
        <v>519</v>
      </c>
      <c r="G229" s="287" t="s">
        <v>1264</v>
      </c>
      <c r="H229" s="283" t="s">
        <v>1319</v>
      </c>
      <c r="I229" s="284" t="s">
        <v>1320</v>
      </c>
      <c r="J229" s="285">
        <v>4400000000</v>
      </c>
      <c r="K229" s="285">
        <v>3400000000</v>
      </c>
      <c r="L229" s="285">
        <v>553200000</v>
      </c>
      <c r="M229" s="285">
        <v>525200000</v>
      </c>
      <c r="N229" s="286">
        <v>270600000</v>
      </c>
      <c r="O229" s="286">
        <v>207200000</v>
      </c>
    </row>
    <row r="230" spans="1:15" x14ac:dyDescent="0.35">
      <c r="A230" s="283" t="s">
        <v>517</v>
      </c>
      <c r="B230" s="283" t="s">
        <v>518</v>
      </c>
      <c r="C230" s="284" t="s">
        <v>594</v>
      </c>
      <c r="D230" s="283" t="s">
        <v>73</v>
      </c>
      <c r="E230" s="284" t="s">
        <v>45</v>
      </c>
      <c r="F230" s="283" t="s">
        <v>519</v>
      </c>
      <c r="G230" s="287" t="s">
        <v>1264</v>
      </c>
      <c r="H230" s="283" t="s">
        <v>1321</v>
      </c>
      <c r="I230" s="284" t="s">
        <v>1322</v>
      </c>
      <c r="J230" s="285">
        <v>2650000000</v>
      </c>
      <c r="K230" s="285">
        <v>2050000000</v>
      </c>
      <c r="L230" s="285">
        <v>1404986087</v>
      </c>
      <c r="M230" s="285">
        <v>1381690087</v>
      </c>
      <c r="N230" s="286">
        <v>481507298.18000001</v>
      </c>
      <c r="O230" s="286">
        <v>437623298.18000001</v>
      </c>
    </row>
    <row r="231" spans="1:15" x14ac:dyDescent="0.35">
      <c r="A231" s="283" t="s">
        <v>517</v>
      </c>
      <c r="B231" s="283" t="s">
        <v>518</v>
      </c>
      <c r="C231" s="284" t="s">
        <v>594</v>
      </c>
      <c r="D231" s="283" t="s">
        <v>73</v>
      </c>
      <c r="E231" s="284" t="s">
        <v>45</v>
      </c>
      <c r="F231" s="283" t="s">
        <v>519</v>
      </c>
      <c r="G231" s="287" t="s">
        <v>1264</v>
      </c>
      <c r="H231" s="283" t="s">
        <v>1323</v>
      </c>
      <c r="I231" s="284" t="s">
        <v>1324</v>
      </c>
      <c r="J231" s="285">
        <v>7600000000</v>
      </c>
      <c r="K231" s="285">
        <v>5600000000</v>
      </c>
      <c r="L231" s="285">
        <v>3435362068</v>
      </c>
      <c r="M231" s="285">
        <v>3129153848</v>
      </c>
      <c r="N231" s="286">
        <v>475256782</v>
      </c>
      <c r="O231" s="286">
        <v>470256782</v>
      </c>
    </row>
    <row r="232" spans="1:15" x14ac:dyDescent="0.35">
      <c r="A232" s="283" t="s">
        <v>517</v>
      </c>
      <c r="B232" s="283" t="s">
        <v>518</v>
      </c>
      <c r="C232" s="284" t="s">
        <v>594</v>
      </c>
      <c r="D232" s="283" t="s">
        <v>73</v>
      </c>
      <c r="E232" s="284" t="s">
        <v>45</v>
      </c>
      <c r="F232" s="283" t="s">
        <v>519</v>
      </c>
      <c r="G232" s="287" t="s">
        <v>1264</v>
      </c>
      <c r="H232" s="283" t="s">
        <v>595</v>
      </c>
      <c r="I232" s="284" t="s">
        <v>1325</v>
      </c>
      <c r="J232" s="285">
        <v>12922900257</v>
      </c>
      <c r="K232" s="285">
        <v>12922900257</v>
      </c>
      <c r="L232" s="285">
        <v>6063504000</v>
      </c>
      <c r="M232" s="285">
        <v>6049842000</v>
      </c>
      <c r="N232" s="286">
        <v>27198000</v>
      </c>
      <c r="O232" s="286">
        <v>27198000</v>
      </c>
    </row>
    <row r="233" spans="1:15" x14ac:dyDescent="0.35">
      <c r="A233" s="283" t="s">
        <v>517</v>
      </c>
      <c r="B233" s="283" t="s">
        <v>535</v>
      </c>
      <c r="C233" s="284" t="s">
        <v>582</v>
      </c>
      <c r="D233" s="283" t="s">
        <v>73</v>
      </c>
      <c r="E233" s="284" t="s">
        <v>45</v>
      </c>
      <c r="F233" s="283" t="s">
        <v>519</v>
      </c>
      <c r="G233" s="287" t="s">
        <v>1264</v>
      </c>
      <c r="H233" s="283" t="s">
        <v>583</v>
      </c>
      <c r="I233" s="284" t="s">
        <v>1263</v>
      </c>
      <c r="J233" s="285">
        <v>41868229301</v>
      </c>
      <c r="K233" s="285">
        <v>41868229301</v>
      </c>
      <c r="L233" s="285">
        <v>41868229301</v>
      </c>
      <c r="M233" s="285">
        <v>41868229301</v>
      </c>
      <c r="N233" s="286">
        <v>6832940696</v>
      </c>
      <c r="O233" s="286">
        <v>6757085643</v>
      </c>
    </row>
    <row r="234" spans="1:15" x14ac:dyDescent="0.35">
      <c r="A234" s="283" t="s">
        <v>517</v>
      </c>
      <c r="B234" s="283" t="s">
        <v>535</v>
      </c>
      <c r="C234" s="284" t="s">
        <v>582</v>
      </c>
      <c r="D234" s="283" t="s">
        <v>73</v>
      </c>
      <c r="E234" s="284" t="s">
        <v>45</v>
      </c>
      <c r="F234" s="283" t="s">
        <v>519</v>
      </c>
      <c r="G234" s="287" t="s">
        <v>1264</v>
      </c>
      <c r="H234" s="283" t="s">
        <v>2888</v>
      </c>
      <c r="I234" s="284" t="s">
        <v>2889</v>
      </c>
      <c r="J234" s="285">
        <v>1050000000</v>
      </c>
      <c r="K234" s="285">
        <v>1050000000</v>
      </c>
      <c r="L234" s="285">
        <v>1044788380</v>
      </c>
      <c r="M234" s="285">
        <v>964188379</v>
      </c>
      <c r="N234" s="286">
        <v>0</v>
      </c>
      <c r="O234" s="286">
        <v>0</v>
      </c>
    </row>
    <row r="235" spans="1:15" x14ac:dyDescent="0.35">
      <c r="A235" s="283" t="s">
        <v>306</v>
      </c>
      <c r="B235" s="283" t="s">
        <v>307</v>
      </c>
      <c r="C235" s="284" t="s">
        <v>308</v>
      </c>
      <c r="D235" s="283" t="s">
        <v>73</v>
      </c>
      <c r="E235" s="284" t="s">
        <v>45</v>
      </c>
      <c r="F235" s="283" t="s">
        <v>309</v>
      </c>
      <c r="G235" s="287" t="s">
        <v>310</v>
      </c>
      <c r="H235" s="283" t="s">
        <v>632</v>
      </c>
      <c r="I235" s="284" t="s">
        <v>633</v>
      </c>
      <c r="J235" s="285">
        <v>17516429342</v>
      </c>
      <c r="K235" s="285">
        <v>11266429342</v>
      </c>
      <c r="L235" s="285">
        <v>3778520486</v>
      </c>
      <c r="M235" s="285">
        <v>3249605549</v>
      </c>
      <c r="N235" s="286">
        <v>536385267</v>
      </c>
      <c r="O235" s="286">
        <v>527313135</v>
      </c>
    </row>
    <row r="236" spans="1:15" x14ac:dyDescent="0.35">
      <c r="A236" s="283" t="s">
        <v>306</v>
      </c>
      <c r="B236" s="283" t="s">
        <v>307</v>
      </c>
      <c r="C236" s="284" t="s">
        <v>308</v>
      </c>
      <c r="D236" s="283" t="s">
        <v>73</v>
      </c>
      <c r="E236" s="284" t="s">
        <v>45</v>
      </c>
      <c r="F236" s="283" t="s">
        <v>309</v>
      </c>
      <c r="G236" s="287" t="s">
        <v>310</v>
      </c>
      <c r="H236" s="283" t="s">
        <v>2034</v>
      </c>
      <c r="I236" s="284" t="s">
        <v>2035</v>
      </c>
      <c r="J236" s="285">
        <v>3803006980</v>
      </c>
      <c r="K236" s="285">
        <v>1803006980</v>
      </c>
      <c r="L236" s="285">
        <v>851006980</v>
      </c>
      <c r="M236" s="285">
        <v>273716197</v>
      </c>
      <c r="N236" s="286">
        <v>9416217</v>
      </c>
      <c r="O236" s="286">
        <v>9416217</v>
      </c>
    </row>
    <row r="237" spans="1:15" x14ac:dyDescent="0.35">
      <c r="A237" s="283" t="s">
        <v>306</v>
      </c>
      <c r="B237" s="283" t="s">
        <v>307</v>
      </c>
      <c r="C237" s="284" t="s">
        <v>308</v>
      </c>
      <c r="D237" s="283" t="s">
        <v>73</v>
      </c>
      <c r="E237" s="284" t="s">
        <v>45</v>
      </c>
      <c r="F237" s="283" t="s">
        <v>309</v>
      </c>
      <c r="G237" s="287" t="s">
        <v>310</v>
      </c>
      <c r="H237" s="283" t="s">
        <v>2038</v>
      </c>
      <c r="I237" s="284" t="s">
        <v>2039</v>
      </c>
      <c r="J237" s="285">
        <v>4314378208</v>
      </c>
      <c r="K237" s="285">
        <v>4314378208</v>
      </c>
      <c r="L237" s="285">
        <v>3648774991</v>
      </c>
      <c r="M237" s="285">
        <v>3084330714</v>
      </c>
      <c r="N237" s="286">
        <v>1152864821</v>
      </c>
      <c r="O237" s="286">
        <v>1151169491</v>
      </c>
    </row>
    <row r="238" spans="1:15" x14ac:dyDescent="0.35">
      <c r="A238" s="283" t="s">
        <v>306</v>
      </c>
      <c r="B238" s="283" t="s">
        <v>307</v>
      </c>
      <c r="C238" s="284" t="s">
        <v>308</v>
      </c>
      <c r="D238" s="283" t="s">
        <v>73</v>
      </c>
      <c r="E238" s="284" t="s">
        <v>45</v>
      </c>
      <c r="F238" s="283" t="s">
        <v>309</v>
      </c>
      <c r="G238" s="287" t="s">
        <v>310</v>
      </c>
      <c r="H238" s="283" t="s">
        <v>2040</v>
      </c>
      <c r="I238" s="284" t="s">
        <v>2041</v>
      </c>
      <c r="J238" s="285">
        <v>1904016133</v>
      </c>
      <c r="K238" s="285">
        <v>1904016133</v>
      </c>
      <c r="L238" s="285">
        <v>1771636213</v>
      </c>
      <c r="M238" s="285">
        <v>1474799047</v>
      </c>
      <c r="N238" s="286">
        <v>386149641</v>
      </c>
      <c r="O238" s="286">
        <v>386149641</v>
      </c>
    </row>
    <row r="239" spans="1:15" x14ac:dyDescent="0.35">
      <c r="A239" s="283" t="s">
        <v>306</v>
      </c>
      <c r="B239" s="283" t="s">
        <v>307</v>
      </c>
      <c r="C239" s="284" t="s">
        <v>308</v>
      </c>
      <c r="D239" s="283" t="s">
        <v>73</v>
      </c>
      <c r="E239" s="284" t="s">
        <v>45</v>
      </c>
      <c r="F239" s="283" t="s">
        <v>309</v>
      </c>
      <c r="G239" s="287" t="s">
        <v>310</v>
      </c>
      <c r="H239" s="283" t="s">
        <v>2054</v>
      </c>
      <c r="I239" s="284" t="s">
        <v>2055</v>
      </c>
      <c r="J239" s="285">
        <v>2989604523</v>
      </c>
      <c r="K239" s="285">
        <v>2989604523</v>
      </c>
      <c r="L239" s="285">
        <v>2387980699</v>
      </c>
      <c r="M239" s="285">
        <v>2317006204</v>
      </c>
      <c r="N239" s="286">
        <v>77836675</v>
      </c>
      <c r="O239" s="286">
        <v>77836675</v>
      </c>
    </row>
    <row r="240" spans="1:15" x14ac:dyDescent="0.35">
      <c r="A240" s="283" t="s">
        <v>306</v>
      </c>
      <c r="B240" s="283" t="s">
        <v>307</v>
      </c>
      <c r="C240" s="284" t="s">
        <v>308</v>
      </c>
      <c r="D240" s="283" t="s">
        <v>73</v>
      </c>
      <c r="E240" s="284" t="s">
        <v>45</v>
      </c>
      <c r="F240" s="283" t="s">
        <v>309</v>
      </c>
      <c r="G240" s="287" t="s">
        <v>310</v>
      </c>
      <c r="H240" s="283" t="s">
        <v>2036</v>
      </c>
      <c r="I240" s="284" t="s">
        <v>2037</v>
      </c>
      <c r="J240" s="285">
        <v>12896073581</v>
      </c>
      <c r="K240" s="285">
        <v>12896073581</v>
      </c>
      <c r="L240" s="285">
        <v>12568760499.5</v>
      </c>
      <c r="M240" s="285">
        <v>3374218568.5</v>
      </c>
      <c r="N240" s="286">
        <v>1040213832</v>
      </c>
      <c r="O240" s="286">
        <v>1040213832</v>
      </c>
    </row>
    <row r="241" spans="1:15" x14ac:dyDescent="0.35">
      <c r="A241" s="283" t="s">
        <v>306</v>
      </c>
      <c r="B241" s="283" t="s">
        <v>307</v>
      </c>
      <c r="C241" s="284" t="s">
        <v>308</v>
      </c>
      <c r="D241" s="283" t="s">
        <v>73</v>
      </c>
      <c r="E241" s="284" t="s">
        <v>45</v>
      </c>
      <c r="F241" s="283" t="s">
        <v>309</v>
      </c>
      <c r="G241" s="287" t="s">
        <v>310</v>
      </c>
      <c r="H241" s="283" t="s">
        <v>2030</v>
      </c>
      <c r="I241" s="284" t="s">
        <v>2031</v>
      </c>
      <c r="J241" s="285">
        <v>19831498535</v>
      </c>
      <c r="K241" s="285">
        <v>19831498535</v>
      </c>
      <c r="L241" s="285">
        <v>19116846318</v>
      </c>
      <c r="M241" s="285">
        <v>15399915181</v>
      </c>
      <c r="N241" s="286">
        <v>238776814</v>
      </c>
      <c r="O241" s="286">
        <v>209899067</v>
      </c>
    </row>
    <row r="242" spans="1:15" x14ac:dyDescent="0.35">
      <c r="A242" s="283" t="s">
        <v>306</v>
      </c>
      <c r="B242" s="283" t="s">
        <v>307</v>
      </c>
      <c r="C242" s="284" t="s">
        <v>308</v>
      </c>
      <c r="D242" s="283" t="s">
        <v>73</v>
      </c>
      <c r="E242" s="284" t="s">
        <v>45</v>
      </c>
      <c r="F242" s="283" t="s">
        <v>309</v>
      </c>
      <c r="G242" s="287" t="s">
        <v>310</v>
      </c>
      <c r="H242" s="283" t="s">
        <v>2042</v>
      </c>
      <c r="I242" s="284" t="s">
        <v>2043</v>
      </c>
      <c r="J242" s="285">
        <v>5648362772</v>
      </c>
      <c r="K242" s="285">
        <v>5648362772</v>
      </c>
      <c r="L242" s="285">
        <v>5648362772</v>
      </c>
      <c r="M242" s="285">
        <v>5648362772</v>
      </c>
      <c r="N242" s="286">
        <v>5648362772</v>
      </c>
      <c r="O242" s="286">
        <v>5648362772</v>
      </c>
    </row>
    <row r="243" spans="1:15" x14ac:dyDescent="0.35">
      <c r="A243" s="283" t="s">
        <v>306</v>
      </c>
      <c r="B243" s="283" t="s">
        <v>307</v>
      </c>
      <c r="C243" s="284" t="s">
        <v>308</v>
      </c>
      <c r="D243" s="283" t="s">
        <v>73</v>
      </c>
      <c r="E243" s="284" t="s">
        <v>45</v>
      </c>
      <c r="F243" s="283" t="s">
        <v>309</v>
      </c>
      <c r="G243" s="287" t="s">
        <v>310</v>
      </c>
      <c r="H243" s="283" t="s">
        <v>2044</v>
      </c>
      <c r="I243" s="284" t="s">
        <v>2045</v>
      </c>
      <c r="J243" s="285">
        <v>2066000000</v>
      </c>
      <c r="K243" s="285">
        <v>2066000000</v>
      </c>
      <c r="L243" s="285">
        <v>2066000000</v>
      </c>
      <c r="M243" s="285">
        <v>1429750600</v>
      </c>
      <c r="N243" s="286">
        <v>296300000</v>
      </c>
      <c r="O243" s="286">
        <v>296300000</v>
      </c>
    </row>
    <row r="244" spans="1:15" x14ac:dyDescent="0.35">
      <c r="A244" s="283" t="s">
        <v>306</v>
      </c>
      <c r="B244" s="283" t="s">
        <v>307</v>
      </c>
      <c r="C244" s="284" t="s">
        <v>308</v>
      </c>
      <c r="D244" s="283" t="s">
        <v>73</v>
      </c>
      <c r="E244" s="284" t="s">
        <v>45</v>
      </c>
      <c r="F244" s="283" t="s">
        <v>309</v>
      </c>
      <c r="G244" s="287" t="s">
        <v>310</v>
      </c>
      <c r="H244" s="283" t="s">
        <v>2028</v>
      </c>
      <c r="I244" s="284" t="s">
        <v>2029</v>
      </c>
      <c r="J244" s="285">
        <v>15671867650</v>
      </c>
      <c r="K244" s="285">
        <v>7421867650</v>
      </c>
      <c r="L244" s="285">
        <v>5640353410</v>
      </c>
      <c r="M244" s="285">
        <v>4339676241</v>
      </c>
      <c r="N244" s="286">
        <v>817454837.38999999</v>
      </c>
      <c r="O244" s="286">
        <v>745425794.38999999</v>
      </c>
    </row>
    <row r="245" spans="1:15" x14ac:dyDescent="0.35">
      <c r="A245" s="283" t="s">
        <v>306</v>
      </c>
      <c r="B245" s="283" t="s">
        <v>307</v>
      </c>
      <c r="C245" s="284" t="s">
        <v>308</v>
      </c>
      <c r="D245" s="283" t="s">
        <v>73</v>
      </c>
      <c r="E245" s="284" t="s">
        <v>45</v>
      </c>
      <c r="F245" s="283" t="s">
        <v>309</v>
      </c>
      <c r="G245" s="287" t="s">
        <v>310</v>
      </c>
      <c r="H245" s="283" t="s">
        <v>2890</v>
      </c>
      <c r="I245" s="284" t="s">
        <v>2891</v>
      </c>
      <c r="J245" s="285">
        <v>2263474081</v>
      </c>
      <c r="K245" s="285">
        <v>2263474081</v>
      </c>
      <c r="L245" s="285">
        <v>2087929496</v>
      </c>
      <c r="M245" s="285">
        <v>1015674028</v>
      </c>
      <c r="N245" s="286">
        <v>414116658</v>
      </c>
      <c r="O245" s="286">
        <v>414116658</v>
      </c>
    </row>
    <row r="246" spans="1:15" x14ac:dyDescent="0.35">
      <c r="A246" s="283" t="s">
        <v>306</v>
      </c>
      <c r="B246" s="283" t="s">
        <v>307</v>
      </c>
      <c r="C246" s="284" t="s">
        <v>308</v>
      </c>
      <c r="D246" s="283" t="s">
        <v>73</v>
      </c>
      <c r="E246" s="284" t="s">
        <v>45</v>
      </c>
      <c r="F246" s="283" t="s">
        <v>309</v>
      </c>
      <c r="G246" s="287" t="s">
        <v>310</v>
      </c>
      <c r="H246" s="283" t="s">
        <v>2892</v>
      </c>
      <c r="I246" s="284" t="s">
        <v>2893</v>
      </c>
      <c r="J246" s="285">
        <v>17934000000</v>
      </c>
      <c r="K246" s="285">
        <v>11684000000</v>
      </c>
      <c r="L246" s="285">
        <v>8834439010</v>
      </c>
      <c r="M246" s="285">
        <v>4404026284</v>
      </c>
      <c r="N246" s="286">
        <v>882240126.5</v>
      </c>
      <c r="O246" s="286">
        <v>823651406.5</v>
      </c>
    </row>
    <row r="247" spans="1:15" x14ac:dyDescent="0.35">
      <c r="A247" s="283" t="s">
        <v>306</v>
      </c>
      <c r="B247" s="283" t="s">
        <v>307</v>
      </c>
      <c r="C247" s="284" t="s">
        <v>308</v>
      </c>
      <c r="D247" s="283" t="s">
        <v>73</v>
      </c>
      <c r="E247" s="284" t="s">
        <v>45</v>
      </c>
      <c r="F247" s="283" t="s">
        <v>311</v>
      </c>
      <c r="G247" s="287" t="s">
        <v>577</v>
      </c>
      <c r="H247" s="283" t="s">
        <v>634</v>
      </c>
      <c r="I247" s="284" t="s">
        <v>635</v>
      </c>
      <c r="J247" s="285">
        <v>16598050146</v>
      </c>
      <c r="K247" s="285">
        <v>9348050146</v>
      </c>
      <c r="L247" s="285">
        <v>8715110305</v>
      </c>
      <c r="M247" s="285">
        <v>7304394195</v>
      </c>
      <c r="N247" s="286">
        <v>3062363145.8200002</v>
      </c>
      <c r="O247" s="286">
        <v>2995334832.8200002</v>
      </c>
    </row>
    <row r="248" spans="1:15" x14ac:dyDescent="0.35">
      <c r="A248" s="283" t="s">
        <v>306</v>
      </c>
      <c r="B248" s="283" t="s">
        <v>307</v>
      </c>
      <c r="C248" s="284" t="s">
        <v>308</v>
      </c>
      <c r="D248" s="283" t="s">
        <v>73</v>
      </c>
      <c r="E248" s="284" t="s">
        <v>45</v>
      </c>
      <c r="F248" s="283" t="s">
        <v>311</v>
      </c>
      <c r="G248" s="287" t="s">
        <v>577</v>
      </c>
      <c r="H248" s="283" t="s">
        <v>2032</v>
      </c>
      <c r="I248" s="284" t="s">
        <v>2033</v>
      </c>
      <c r="J248" s="285">
        <v>8610383200</v>
      </c>
      <c r="K248" s="285">
        <v>8610383200</v>
      </c>
      <c r="L248" s="285">
        <v>7532293104</v>
      </c>
      <c r="M248" s="285">
        <v>6777201322</v>
      </c>
      <c r="N248" s="286">
        <v>3067387147</v>
      </c>
      <c r="O248" s="286">
        <v>3055259426</v>
      </c>
    </row>
    <row r="249" spans="1:15" x14ac:dyDescent="0.35">
      <c r="A249" s="283" t="s">
        <v>306</v>
      </c>
      <c r="B249" s="283" t="s">
        <v>307</v>
      </c>
      <c r="C249" s="284" t="s">
        <v>308</v>
      </c>
      <c r="D249" s="283" t="s">
        <v>73</v>
      </c>
      <c r="E249" s="284" t="s">
        <v>45</v>
      </c>
      <c r="F249" s="283" t="s">
        <v>312</v>
      </c>
      <c r="G249" s="287" t="s">
        <v>1310</v>
      </c>
      <c r="H249" s="283" t="s">
        <v>2052</v>
      </c>
      <c r="I249" s="284" t="s">
        <v>2053</v>
      </c>
      <c r="J249" s="285">
        <v>191138313</v>
      </c>
      <c r="K249" s="285">
        <v>191138313</v>
      </c>
      <c r="L249" s="285">
        <v>131995017</v>
      </c>
      <c r="M249" s="285">
        <v>64371088</v>
      </c>
      <c r="N249" s="286">
        <v>41671718.689999998</v>
      </c>
      <c r="O249" s="286">
        <v>39482900.520000003</v>
      </c>
    </row>
    <row r="250" spans="1:15" x14ac:dyDescent="0.35">
      <c r="A250" s="283" t="s">
        <v>306</v>
      </c>
      <c r="B250" s="283" t="s">
        <v>307</v>
      </c>
      <c r="C250" s="284" t="s">
        <v>308</v>
      </c>
      <c r="D250" s="283" t="s">
        <v>73</v>
      </c>
      <c r="E250" s="284" t="s">
        <v>45</v>
      </c>
      <c r="F250" s="283" t="s">
        <v>312</v>
      </c>
      <c r="G250" s="287" t="s">
        <v>1310</v>
      </c>
      <c r="H250" s="283" t="s">
        <v>2046</v>
      </c>
      <c r="I250" s="284" t="s">
        <v>2047</v>
      </c>
      <c r="J250" s="285">
        <v>1255473762</v>
      </c>
      <c r="K250" s="285">
        <v>1255473762</v>
      </c>
      <c r="L250" s="285">
        <v>505245361</v>
      </c>
      <c r="M250" s="285">
        <v>412546390</v>
      </c>
      <c r="N250" s="286">
        <v>104165880</v>
      </c>
      <c r="O250" s="286">
        <v>98965880</v>
      </c>
    </row>
    <row r="251" spans="1:15" x14ac:dyDescent="0.35">
      <c r="A251" s="283" t="s">
        <v>306</v>
      </c>
      <c r="B251" s="283" t="s">
        <v>307</v>
      </c>
      <c r="C251" s="284" t="s">
        <v>308</v>
      </c>
      <c r="D251" s="283" t="s">
        <v>73</v>
      </c>
      <c r="E251" s="284" t="s">
        <v>45</v>
      </c>
      <c r="F251" s="283" t="s">
        <v>312</v>
      </c>
      <c r="G251" s="287" t="s">
        <v>1310</v>
      </c>
      <c r="H251" s="283" t="s">
        <v>2048</v>
      </c>
      <c r="I251" s="284" t="s">
        <v>2049</v>
      </c>
      <c r="J251" s="285">
        <v>7223706848</v>
      </c>
      <c r="K251" s="285">
        <v>7223706848</v>
      </c>
      <c r="L251" s="285">
        <v>6695092105</v>
      </c>
      <c r="M251" s="285">
        <v>6121959975</v>
      </c>
      <c r="N251" s="286">
        <v>1305296621.1599998</v>
      </c>
      <c r="O251" s="286">
        <v>1278704037.1599998</v>
      </c>
    </row>
    <row r="252" spans="1:15" x14ac:dyDescent="0.35">
      <c r="A252" s="283" t="s">
        <v>306</v>
      </c>
      <c r="B252" s="283" t="s">
        <v>307</v>
      </c>
      <c r="C252" s="284" t="s">
        <v>308</v>
      </c>
      <c r="D252" s="283" t="s">
        <v>73</v>
      </c>
      <c r="E252" s="284" t="s">
        <v>45</v>
      </c>
      <c r="F252" s="283" t="s">
        <v>312</v>
      </c>
      <c r="G252" s="287" t="s">
        <v>1310</v>
      </c>
      <c r="H252" s="283" t="s">
        <v>2050</v>
      </c>
      <c r="I252" s="284" t="s">
        <v>2051</v>
      </c>
      <c r="J252" s="285">
        <v>3840737343</v>
      </c>
      <c r="K252" s="285">
        <v>3840737343</v>
      </c>
      <c r="L252" s="285">
        <v>3303800923</v>
      </c>
      <c r="M252" s="285">
        <v>2956463987</v>
      </c>
      <c r="N252" s="286">
        <v>630047665.01999998</v>
      </c>
      <c r="O252" s="286">
        <v>599784581.01999998</v>
      </c>
    </row>
    <row r="253" spans="1:15" x14ac:dyDescent="0.35">
      <c r="A253" s="283" t="s">
        <v>306</v>
      </c>
      <c r="B253" s="283" t="s">
        <v>317</v>
      </c>
      <c r="C253" s="284" t="s">
        <v>318</v>
      </c>
      <c r="D253" s="283" t="s">
        <v>73</v>
      </c>
      <c r="E253" s="284" t="s">
        <v>45</v>
      </c>
      <c r="F253" s="283" t="s">
        <v>311</v>
      </c>
      <c r="G253" s="287" t="s">
        <v>577</v>
      </c>
      <c r="H253" s="283" t="s">
        <v>2058</v>
      </c>
      <c r="I253" s="284" t="s">
        <v>2059</v>
      </c>
      <c r="J253" s="285">
        <v>500000000</v>
      </c>
      <c r="K253" s="285">
        <v>500000000</v>
      </c>
      <c r="L253" s="285">
        <v>500000000</v>
      </c>
      <c r="M253" s="285">
        <v>197211617</v>
      </c>
      <c r="N253" s="286">
        <v>153743217</v>
      </c>
      <c r="O253" s="286">
        <v>105278809</v>
      </c>
    </row>
    <row r="254" spans="1:15" x14ac:dyDescent="0.35">
      <c r="A254" s="283" t="s">
        <v>306</v>
      </c>
      <c r="B254" s="283" t="s">
        <v>317</v>
      </c>
      <c r="C254" s="284" t="s">
        <v>318</v>
      </c>
      <c r="D254" s="283" t="s">
        <v>73</v>
      </c>
      <c r="E254" s="284" t="s">
        <v>45</v>
      </c>
      <c r="F254" s="283" t="s">
        <v>311</v>
      </c>
      <c r="G254" s="287" t="s">
        <v>577</v>
      </c>
      <c r="H254" s="283" t="s">
        <v>2060</v>
      </c>
      <c r="I254" s="284" t="s">
        <v>2061</v>
      </c>
      <c r="J254" s="285">
        <v>800000000</v>
      </c>
      <c r="K254" s="285">
        <v>800000000</v>
      </c>
      <c r="L254" s="285">
        <v>799634420</v>
      </c>
      <c r="M254" s="285">
        <v>289088420</v>
      </c>
      <c r="N254" s="286">
        <v>193150891</v>
      </c>
      <c r="O254" s="286">
        <v>127948891</v>
      </c>
    </row>
    <row r="255" spans="1:15" x14ac:dyDescent="0.35">
      <c r="A255" s="283" t="s">
        <v>306</v>
      </c>
      <c r="B255" s="283" t="s">
        <v>317</v>
      </c>
      <c r="C255" s="284" t="s">
        <v>318</v>
      </c>
      <c r="D255" s="283" t="s">
        <v>73</v>
      </c>
      <c r="E255" s="284" t="s">
        <v>45</v>
      </c>
      <c r="F255" s="283" t="s">
        <v>311</v>
      </c>
      <c r="G255" s="287" t="s">
        <v>577</v>
      </c>
      <c r="H255" s="283" t="s">
        <v>2062</v>
      </c>
      <c r="I255" s="284" t="s">
        <v>2063</v>
      </c>
      <c r="J255" s="285">
        <v>1039773699</v>
      </c>
      <c r="K255" s="285">
        <v>1039773699</v>
      </c>
      <c r="L255" s="285">
        <v>1028073699</v>
      </c>
      <c r="M255" s="285">
        <v>365129037</v>
      </c>
      <c r="N255" s="286">
        <v>232423037</v>
      </c>
      <c r="O255" s="286">
        <v>160582037</v>
      </c>
    </row>
    <row r="256" spans="1:15" x14ac:dyDescent="0.35">
      <c r="A256" s="283" t="s">
        <v>306</v>
      </c>
      <c r="B256" s="283" t="s">
        <v>317</v>
      </c>
      <c r="C256" s="284" t="s">
        <v>318</v>
      </c>
      <c r="D256" s="283" t="s">
        <v>73</v>
      </c>
      <c r="E256" s="284" t="s">
        <v>45</v>
      </c>
      <c r="F256" s="283" t="s">
        <v>311</v>
      </c>
      <c r="G256" s="287" t="s">
        <v>577</v>
      </c>
      <c r="H256" s="283" t="s">
        <v>2894</v>
      </c>
      <c r="I256" s="284" t="s">
        <v>2895</v>
      </c>
      <c r="J256" s="285">
        <v>585000000</v>
      </c>
      <c r="K256" s="285">
        <v>585000000</v>
      </c>
      <c r="L256" s="285">
        <v>158045456</v>
      </c>
      <c r="M256" s="285">
        <v>158045456</v>
      </c>
      <c r="N256" s="286">
        <v>132877123</v>
      </c>
      <c r="O256" s="286">
        <v>132877123</v>
      </c>
    </row>
    <row r="257" spans="1:15" x14ac:dyDescent="0.35">
      <c r="A257" s="283" t="s">
        <v>306</v>
      </c>
      <c r="B257" s="283" t="s">
        <v>317</v>
      </c>
      <c r="C257" s="284" t="s">
        <v>318</v>
      </c>
      <c r="D257" s="283" t="s">
        <v>73</v>
      </c>
      <c r="E257" s="284" t="s">
        <v>45</v>
      </c>
      <c r="F257" s="283" t="s">
        <v>312</v>
      </c>
      <c r="G257" s="287" t="s">
        <v>1310</v>
      </c>
      <c r="H257" s="283" t="s">
        <v>2056</v>
      </c>
      <c r="I257" s="284" t="s">
        <v>2057</v>
      </c>
      <c r="J257" s="285">
        <v>1170000000</v>
      </c>
      <c r="K257" s="285">
        <v>1170000000</v>
      </c>
      <c r="L257" s="285">
        <v>1169999999.78</v>
      </c>
      <c r="M257" s="285">
        <v>225144426.78</v>
      </c>
      <c r="N257" s="286">
        <v>174712989.78</v>
      </c>
      <c r="O257" s="286">
        <v>155112989.78</v>
      </c>
    </row>
    <row r="258" spans="1:15" x14ac:dyDescent="0.35">
      <c r="A258" s="283" t="s">
        <v>306</v>
      </c>
      <c r="B258" s="283" t="s">
        <v>317</v>
      </c>
      <c r="C258" s="284" t="s">
        <v>318</v>
      </c>
      <c r="D258" s="283" t="s">
        <v>73</v>
      </c>
      <c r="E258" s="284" t="s">
        <v>45</v>
      </c>
      <c r="F258" s="283" t="s">
        <v>312</v>
      </c>
      <c r="G258" s="287" t="s">
        <v>1310</v>
      </c>
      <c r="H258" s="283" t="s">
        <v>2022</v>
      </c>
      <c r="I258" s="284" t="s">
        <v>2023</v>
      </c>
      <c r="J258" s="285">
        <v>560000000</v>
      </c>
      <c r="K258" s="285">
        <v>560000000</v>
      </c>
      <c r="L258" s="285">
        <v>560000000</v>
      </c>
      <c r="M258" s="285">
        <v>89983399</v>
      </c>
      <c r="N258" s="286">
        <v>66152187</v>
      </c>
      <c r="O258" s="286">
        <v>42320976</v>
      </c>
    </row>
    <row r="259" spans="1:15" x14ac:dyDescent="0.35">
      <c r="A259" s="283" t="s">
        <v>306</v>
      </c>
      <c r="B259" s="283" t="s">
        <v>317</v>
      </c>
      <c r="C259" s="284" t="s">
        <v>318</v>
      </c>
      <c r="D259" s="283" t="s">
        <v>76</v>
      </c>
      <c r="E259" s="284" t="s">
        <v>46</v>
      </c>
      <c r="F259" s="283" t="s">
        <v>311</v>
      </c>
      <c r="G259" s="287" t="s">
        <v>577</v>
      </c>
      <c r="H259" s="283" t="s">
        <v>2058</v>
      </c>
      <c r="I259" s="284" t="s">
        <v>2059</v>
      </c>
      <c r="J259" s="285">
        <v>210000000</v>
      </c>
      <c r="K259" s="285">
        <v>210000000</v>
      </c>
      <c r="L259" s="285">
        <v>210000000</v>
      </c>
      <c r="M259" s="285">
        <v>0</v>
      </c>
      <c r="N259" s="286">
        <v>0</v>
      </c>
      <c r="O259" s="286">
        <v>0</v>
      </c>
    </row>
    <row r="260" spans="1:15" x14ac:dyDescent="0.35">
      <c r="A260" s="283" t="s">
        <v>306</v>
      </c>
      <c r="B260" s="283" t="s">
        <v>317</v>
      </c>
      <c r="C260" s="284" t="s">
        <v>318</v>
      </c>
      <c r="D260" s="283" t="s">
        <v>76</v>
      </c>
      <c r="E260" s="284" t="s">
        <v>46</v>
      </c>
      <c r="F260" s="283" t="s">
        <v>311</v>
      </c>
      <c r="G260" s="287" t="s">
        <v>577</v>
      </c>
      <c r="H260" s="283" t="s">
        <v>2060</v>
      </c>
      <c r="I260" s="284" t="s">
        <v>2061</v>
      </c>
      <c r="J260" s="285">
        <v>200000000</v>
      </c>
      <c r="K260" s="285">
        <v>200000000</v>
      </c>
      <c r="L260" s="285">
        <v>190000000</v>
      </c>
      <c r="M260" s="285">
        <v>5600000</v>
      </c>
      <c r="N260" s="286">
        <v>0</v>
      </c>
      <c r="O260" s="286">
        <v>0</v>
      </c>
    </row>
    <row r="261" spans="1:15" x14ac:dyDescent="0.35">
      <c r="A261" s="283" t="s">
        <v>306</v>
      </c>
      <c r="B261" s="283" t="s">
        <v>317</v>
      </c>
      <c r="C261" s="284" t="s">
        <v>318</v>
      </c>
      <c r="D261" s="283" t="s">
        <v>76</v>
      </c>
      <c r="E261" s="284" t="s">
        <v>46</v>
      </c>
      <c r="F261" s="283" t="s">
        <v>311</v>
      </c>
      <c r="G261" s="287" t="s">
        <v>577</v>
      </c>
      <c r="H261" s="283" t="s">
        <v>2062</v>
      </c>
      <c r="I261" s="284" t="s">
        <v>2063</v>
      </c>
      <c r="J261" s="285">
        <v>5145518487</v>
      </c>
      <c r="K261" s="285">
        <v>5145518487</v>
      </c>
      <c r="L261" s="285">
        <v>1634267154</v>
      </c>
      <c r="M261" s="285">
        <v>862398979</v>
      </c>
      <c r="N261" s="286">
        <v>510663150</v>
      </c>
      <c r="O261" s="286">
        <v>335656483</v>
      </c>
    </row>
    <row r="262" spans="1:15" x14ac:dyDescent="0.35">
      <c r="A262" s="283" t="s">
        <v>306</v>
      </c>
      <c r="B262" s="283" t="s">
        <v>317</v>
      </c>
      <c r="C262" s="284" t="s">
        <v>318</v>
      </c>
      <c r="D262" s="283" t="s">
        <v>76</v>
      </c>
      <c r="E262" s="284" t="s">
        <v>46</v>
      </c>
      <c r="F262" s="283" t="s">
        <v>311</v>
      </c>
      <c r="G262" s="287" t="s">
        <v>577</v>
      </c>
      <c r="H262" s="283" t="s">
        <v>2894</v>
      </c>
      <c r="I262" s="284" t="s">
        <v>2895</v>
      </c>
      <c r="J262" s="285">
        <v>731000000</v>
      </c>
      <c r="K262" s="285">
        <v>731000000</v>
      </c>
      <c r="L262" s="285">
        <v>184045456</v>
      </c>
      <c r="M262" s="285">
        <v>181045456</v>
      </c>
      <c r="N262" s="286">
        <v>74204999</v>
      </c>
      <c r="O262" s="286">
        <v>4884999</v>
      </c>
    </row>
    <row r="263" spans="1:15" x14ac:dyDescent="0.35">
      <c r="A263" s="283" t="s">
        <v>306</v>
      </c>
      <c r="B263" s="283" t="s">
        <v>317</v>
      </c>
      <c r="C263" s="284" t="s">
        <v>318</v>
      </c>
      <c r="D263" s="283" t="s">
        <v>76</v>
      </c>
      <c r="E263" s="284" t="s">
        <v>46</v>
      </c>
      <c r="F263" s="283" t="s">
        <v>312</v>
      </c>
      <c r="G263" s="287" t="s">
        <v>1310</v>
      </c>
      <c r="H263" s="283" t="s">
        <v>2056</v>
      </c>
      <c r="I263" s="284" t="s">
        <v>2057</v>
      </c>
      <c r="J263" s="285">
        <v>230000000</v>
      </c>
      <c r="K263" s="285">
        <v>230000000</v>
      </c>
      <c r="L263" s="285">
        <v>230000000</v>
      </c>
      <c r="M263" s="285">
        <v>0</v>
      </c>
      <c r="N263" s="286">
        <v>0</v>
      </c>
      <c r="O263" s="286">
        <v>0</v>
      </c>
    </row>
    <row r="264" spans="1:15" x14ac:dyDescent="0.35">
      <c r="A264" s="283" t="s">
        <v>306</v>
      </c>
      <c r="B264" s="283" t="s">
        <v>317</v>
      </c>
      <c r="C264" s="284" t="s">
        <v>318</v>
      </c>
      <c r="D264" s="283" t="s">
        <v>76</v>
      </c>
      <c r="E264" s="284" t="s">
        <v>46</v>
      </c>
      <c r="F264" s="283" t="s">
        <v>312</v>
      </c>
      <c r="G264" s="287" t="s">
        <v>1310</v>
      </c>
      <c r="H264" s="283" t="s">
        <v>2022</v>
      </c>
      <c r="I264" s="284" t="s">
        <v>2023</v>
      </c>
      <c r="J264" s="285">
        <v>240000000</v>
      </c>
      <c r="K264" s="285">
        <v>240000000</v>
      </c>
      <c r="L264" s="285">
        <v>240000000</v>
      </c>
      <c r="M264" s="285">
        <v>0</v>
      </c>
      <c r="N264" s="286">
        <v>0</v>
      </c>
      <c r="O264" s="286">
        <v>0</v>
      </c>
    </row>
    <row r="265" spans="1:15" x14ac:dyDescent="0.35">
      <c r="A265" s="283" t="s">
        <v>306</v>
      </c>
      <c r="B265" s="283" t="s">
        <v>324</v>
      </c>
      <c r="C265" s="284" t="s">
        <v>325</v>
      </c>
      <c r="D265" s="283" t="s">
        <v>73</v>
      </c>
      <c r="E265" s="284" t="s">
        <v>45</v>
      </c>
      <c r="F265" s="283" t="s">
        <v>311</v>
      </c>
      <c r="G265" s="287" t="s">
        <v>577</v>
      </c>
      <c r="H265" s="283" t="s">
        <v>636</v>
      </c>
      <c r="I265" s="284" t="s">
        <v>637</v>
      </c>
      <c r="J265" s="285">
        <v>3767000000</v>
      </c>
      <c r="K265" s="285">
        <v>3767000000</v>
      </c>
      <c r="L265" s="285">
        <v>3738456666</v>
      </c>
      <c r="M265" s="285">
        <v>2677100427.8200002</v>
      </c>
      <c r="N265" s="286">
        <v>492930916.81999999</v>
      </c>
      <c r="O265" s="286">
        <v>441025116.81999999</v>
      </c>
    </row>
    <row r="266" spans="1:15" x14ac:dyDescent="0.35">
      <c r="A266" s="283" t="s">
        <v>306</v>
      </c>
      <c r="B266" s="283" t="s">
        <v>324</v>
      </c>
      <c r="C266" s="284" t="s">
        <v>325</v>
      </c>
      <c r="D266" s="283" t="s">
        <v>73</v>
      </c>
      <c r="E266" s="284" t="s">
        <v>45</v>
      </c>
      <c r="F266" s="283" t="s">
        <v>311</v>
      </c>
      <c r="G266" s="287" t="s">
        <v>577</v>
      </c>
      <c r="H266" s="283" t="s">
        <v>2024</v>
      </c>
      <c r="I266" s="284" t="s">
        <v>2025</v>
      </c>
      <c r="J266" s="285">
        <v>1767908306</v>
      </c>
      <c r="K266" s="285">
        <v>1767908306</v>
      </c>
      <c r="L266" s="285">
        <v>1761308306</v>
      </c>
      <c r="M266" s="285">
        <v>1549900000</v>
      </c>
      <c r="N266" s="286">
        <v>371009998</v>
      </c>
      <c r="O266" s="286">
        <v>311659998</v>
      </c>
    </row>
    <row r="267" spans="1:15" x14ac:dyDescent="0.35">
      <c r="A267" s="283" t="s">
        <v>306</v>
      </c>
      <c r="B267" s="283" t="s">
        <v>324</v>
      </c>
      <c r="C267" s="284" t="s">
        <v>325</v>
      </c>
      <c r="D267" s="283" t="s">
        <v>73</v>
      </c>
      <c r="E267" s="284" t="s">
        <v>45</v>
      </c>
      <c r="F267" s="283" t="s">
        <v>311</v>
      </c>
      <c r="G267" s="287" t="s">
        <v>577</v>
      </c>
      <c r="H267" s="283" t="s">
        <v>2066</v>
      </c>
      <c r="I267" s="284" t="s">
        <v>2067</v>
      </c>
      <c r="J267" s="285">
        <v>875000000</v>
      </c>
      <c r="K267" s="285">
        <v>875000000</v>
      </c>
      <c r="L267" s="285">
        <v>875000000</v>
      </c>
      <c r="M267" s="285">
        <v>766017000</v>
      </c>
      <c r="N267" s="286">
        <v>182276667</v>
      </c>
      <c r="O267" s="286">
        <v>169176667</v>
      </c>
    </row>
    <row r="268" spans="1:15" x14ac:dyDescent="0.35">
      <c r="A268" s="283" t="s">
        <v>306</v>
      </c>
      <c r="B268" s="283" t="s">
        <v>324</v>
      </c>
      <c r="C268" s="284" t="s">
        <v>325</v>
      </c>
      <c r="D268" s="283" t="s">
        <v>73</v>
      </c>
      <c r="E268" s="284" t="s">
        <v>45</v>
      </c>
      <c r="F268" s="283" t="s">
        <v>312</v>
      </c>
      <c r="G268" s="287" t="s">
        <v>1310</v>
      </c>
      <c r="H268" s="283" t="s">
        <v>2064</v>
      </c>
      <c r="I268" s="284" t="s">
        <v>2065</v>
      </c>
      <c r="J268" s="285">
        <v>3730000000</v>
      </c>
      <c r="K268" s="285">
        <v>3730000000</v>
      </c>
      <c r="L268" s="285">
        <v>3730000000</v>
      </c>
      <c r="M268" s="285">
        <v>3392517581</v>
      </c>
      <c r="N268" s="286">
        <v>144718534</v>
      </c>
      <c r="O268" s="286">
        <v>117395536</v>
      </c>
    </row>
    <row r="269" spans="1:15" x14ac:dyDescent="0.35">
      <c r="A269" s="283" t="s">
        <v>306</v>
      </c>
      <c r="B269" s="283" t="s">
        <v>324</v>
      </c>
      <c r="C269" s="284" t="s">
        <v>325</v>
      </c>
      <c r="D269" s="283" t="s">
        <v>76</v>
      </c>
      <c r="E269" s="284" t="s">
        <v>46</v>
      </c>
      <c r="F269" s="283" t="s">
        <v>311</v>
      </c>
      <c r="G269" s="287" t="s">
        <v>577</v>
      </c>
      <c r="H269" s="283" t="s">
        <v>636</v>
      </c>
      <c r="I269" s="284" t="s">
        <v>637</v>
      </c>
      <c r="J269" s="285">
        <v>600000000</v>
      </c>
      <c r="K269" s="285">
        <v>600000000</v>
      </c>
      <c r="L269" s="285">
        <v>483213285</v>
      </c>
      <c r="M269" s="285">
        <v>237532064</v>
      </c>
      <c r="N269" s="286">
        <v>35585754</v>
      </c>
      <c r="O269" s="286">
        <v>35585754</v>
      </c>
    </row>
    <row r="270" spans="1:15" x14ac:dyDescent="0.35">
      <c r="A270" s="283" t="s">
        <v>306</v>
      </c>
      <c r="B270" s="283" t="s">
        <v>324</v>
      </c>
      <c r="C270" s="284" t="s">
        <v>325</v>
      </c>
      <c r="D270" s="283" t="s">
        <v>76</v>
      </c>
      <c r="E270" s="284" t="s">
        <v>46</v>
      </c>
      <c r="F270" s="283" t="s">
        <v>311</v>
      </c>
      <c r="G270" s="287" t="s">
        <v>577</v>
      </c>
      <c r="H270" s="283" t="s">
        <v>2024</v>
      </c>
      <c r="I270" s="284" t="s">
        <v>2025</v>
      </c>
      <c r="J270" s="285">
        <v>499200000</v>
      </c>
      <c r="K270" s="285">
        <v>499200000</v>
      </c>
      <c r="L270" s="285">
        <v>338558306</v>
      </c>
      <c r="M270" s="285">
        <v>234230000</v>
      </c>
      <c r="N270" s="286">
        <v>55894999</v>
      </c>
      <c r="O270" s="286">
        <v>41344999</v>
      </c>
    </row>
    <row r="271" spans="1:15" x14ac:dyDescent="0.35">
      <c r="A271" s="283" t="s">
        <v>306</v>
      </c>
      <c r="B271" s="283" t="s">
        <v>324</v>
      </c>
      <c r="C271" s="284" t="s">
        <v>325</v>
      </c>
      <c r="D271" s="283" t="s">
        <v>76</v>
      </c>
      <c r="E271" s="284" t="s">
        <v>46</v>
      </c>
      <c r="F271" s="283" t="s">
        <v>311</v>
      </c>
      <c r="G271" s="287" t="s">
        <v>577</v>
      </c>
      <c r="H271" s="283" t="s">
        <v>2066</v>
      </c>
      <c r="I271" s="284" t="s">
        <v>2067</v>
      </c>
      <c r="J271" s="285">
        <v>900000000</v>
      </c>
      <c r="K271" s="285">
        <v>900000000</v>
      </c>
      <c r="L271" s="285">
        <v>374220000</v>
      </c>
      <c r="M271" s="285">
        <v>236877282</v>
      </c>
      <c r="N271" s="286">
        <v>45485614</v>
      </c>
      <c r="O271" s="286">
        <v>43185614</v>
      </c>
    </row>
    <row r="272" spans="1:15" x14ac:dyDescent="0.35">
      <c r="A272" s="283" t="s">
        <v>306</v>
      </c>
      <c r="B272" s="283" t="s">
        <v>324</v>
      </c>
      <c r="C272" s="284" t="s">
        <v>325</v>
      </c>
      <c r="D272" s="283" t="s">
        <v>76</v>
      </c>
      <c r="E272" s="284" t="s">
        <v>46</v>
      </c>
      <c r="F272" s="283" t="s">
        <v>312</v>
      </c>
      <c r="G272" s="287" t="s">
        <v>1310</v>
      </c>
      <c r="H272" s="283" t="s">
        <v>2064</v>
      </c>
      <c r="I272" s="284" t="s">
        <v>2065</v>
      </c>
      <c r="J272" s="285">
        <v>1400000000</v>
      </c>
      <c r="K272" s="285">
        <v>1400000000</v>
      </c>
      <c r="L272" s="285">
        <v>781768144.47000003</v>
      </c>
      <c r="M272" s="285">
        <v>375328891.47000003</v>
      </c>
      <c r="N272" s="286">
        <v>125575952.81</v>
      </c>
      <c r="O272" s="286">
        <v>122575952.81</v>
      </c>
    </row>
    <row r="273" spans="1:15" x14ac:dyDescent="0.35">
      <c r="A273" s="283" t="s">
        <v>306</v>
      </c>
      <c r="B273" s="283" t="s">
        <v>347</v>
      </c>
      <c r="C273" s="284" t="s">
        <v>348</v>
      </c>
      <c r="D273" s="283" t="s">
        <v>73</v>
      </c>
      <c r="E273" s="284" t="s">
        <v>45</v>
      </c>
      <c r="F273" s="283" t="s">
        <v>309</v>
      </c>
      <c r="G273" s="287" t="s">
        <v>310</v>
      </c>
      <c r="H273" s="283" t="s">
        <v>1311</v>
      </c>
      <c r="I273" s="284" t="s">
        <v>1312</v>
      </c>
      <c r="J273" s="285">
        <v>268545227</v>
      </c>
      <c r="K273" s="285">
        <v>268545227</v>
      </c>
      <c r="L273" s="285">
        <v>255865227</v>
      </c>
      <c r="M273" s="285">
        <v>223059295</v>
      </c>
      <c r="N273" s="286">
        <v>36439763</v>
      </c>
      <c r="O273" s="286">
        <v>36439763</v>
      </c>
    </row>
    <row r="274" spans="1:15" x14ac:dyDescent="0.35">
      <c r="A274" s="283" t="s">
        <v>306</v>
      </c>
      <c r="B274" s="283" t="s">
        <v>347</v>
      </c>
      <c r="C274" s="284" t="s">
        <v>348</v>
      </c>
      <c r="D274" s="283" t="s">
        <v>73</v>
      </c>
      <c r="E274" s="284" t="s">
        <v>45</v>
      </c>
      <c r="F274" s="283" t="s">
        <v>311</v>
      </c>
      <c r="G274" s="287" t="s">
        <v>577</v>
      </c>
      <c r="H274" s="283" t="s">
        <v>1306</v>
      </c>
      <c r="I274" s="284" t="s">
        <v>1307</v>
      </c>
      <c r="J274" s="285">
        <v>4016163207</v>
      </c>
      <c r="K274" s="285">
        <v>4016163207</v>
      </c>
      <c r="L274" s="285">
        <v>3802581607</v>
      </c>
      <c r="M274" s="285">
        <v>3428072244</v>
      </c>
      <c r="N274" s="286">
        <v>858507014</v>
      </c>
      <c r="O274" s="286">
        <v>858507014</v>
      </c>
    </row>
    <row r="275" spans="1:15" x14ac:dyDescent="0.35">
      <c r="A275" s="283" t="s">
        <v>306</v>
      </c>
      <c r="B275" s="283" t="s">
        <v>347</v>
      </c>
      <c r="C275" s="284" t="s">
        <v>348</v>
      </c>
      <c r="D275" s="283" t="s">
        <v>73</v>
      </c>
      <c r="E275" s="284" t="s">
        <v>45</v>
      </c>
      <c r="F275" s="283" t="s">
        <v>312</v>
      </c>
      <c r="G275" s="287" t="s">
        <v>1310</v>
      </c>
      <c r="H275" s="283" t="s">
        <v>1308</v>
      </c>
      <c r="I275" s="284" t="s">
        <v>1309</v>
      </c>
      <c r="J275" s="285">
        <v>716120738</v>
      </c>
      <c r="K275" s="285">
        <v>716120738</v>
      </c>
      <c r="L275" s="285">
        <v>630800738</v>
      </c>
      <c r="M275" s="285">
        <v>625344280</v>
      </c>
      <c r="N275" s="286">
        <v>187763662</v>
      </c>
      <c r="O275" s="286">
        <v>187763662</v>
      </c>
    </row>
    <row r="276" spans="1:15" x14ac:dyDescent="0.35">
      <c r="A276" s="283" t="s">
        <v>306</v>
      </c>
      <c r="B276" s="283" t="s">
        <v>347</v>
      </c>
      <c r="C276" s="284" t="s">
        <v>348</v>
      </c>
      <c r="D276" s="283" t="s">
        <v>76</v>
      </c>
      <c r="E276" s="284" t="s">
        <v>46</v>
      </c>
      <c r="F276" s="283" t="s">
        <v>311</v>
      </c>
      <c r="G276" s="287" t="s">
        <v>577</v>
      </c>
      <c r="H276" s="283" t="s">
        <v>1306</v>
      </c>
      <c r="I276" s="284" t="s">
        <v>1307</v>
      </c>
      <c r="J276" s="285">
        <v>96895063</v>
      </c>
      <c r="K276" s="285">
        <v>96895063</v>
      </c>
      <c r="L276" s="285">
        <v>84895063</v>
      </c>
      <c r="M276" s="285">
        <v>84895063</v>
      </c>
      <c r="N276" s="286">
        <v>3398400</v>
      </c>
      <c r="O276" s="286">
        <v>3398400</v>
      </c>
    </row>
    <row r="277" spans="1:15" x14ac:dyDescent="0.35">
      <c r="A277" s="283" t="s">
        <v>3233</v>
      </c>
      <c r="B277" s="283" t="s">
        <v>486</v>
      </c>
      <c r="C277" s="284" t="s">
        <v>487</v>
      </c>
      <c r="D277" s="283" t="s">
        <v>73</v>
      </c>
      <c r="E277" s="284" t="s">
        <v>45</v>
      </c>
      <c r="F277" s="283" t="s">
        <v>419</v>
      </c>
      <c r="G277" s="287" t="s">
        <v>1105</v>
      </c>
      <c r="H277" s="283" t="s">
        <v>1383</v>
      </c>
      <c r="I277" s="284" t="s">
        <v>1384</v>
      </c>
      <c r="J277" s="285">
        <v>67279000000</v>
      </c>
      <c r="K277" s="285">
        <v>43578733599</v>
      </c>
      <c r="L277" s="285">
        <v>5146000000</v>
      </c>
      <c r="M277" s="285">
        <v>0</v>
      </c>
      <c r="N277" s="286">
        <v>0</v>
      </c>
      <c r="O277" s="286">
        <v>0</v>
      </c>
    </row>
    <row r="278" spans="1:15" x14ac:dyDescent="0.35">
      <c r="A278" s="283" t="s">
        <v>3233</v>
      </c>
      <c r="B278" s="283" t="s">
        <v>486</v>
      </c>
      <c r="C278" s="284" t="s">
        <v>487</v>
      </c>
      <c r="D278" s="283" t="s">
        <v>73</v>
      </c>
      <c r="E278" s="284" t="s">
        <v>45</v>
      </c>
      <c r="F278" s="283" t="s">
        <v>419</v>
      </c>
      <c r="G278" s="287" t="s">
        <v>1105</v>
      </c>
      <c r="H278" s="283" t="s">
        <v>1381</v>
      </c>
      <c r="I278" s="284" t="s">
        <v>1382</v>
      </c>
      <c r="J278" s="285">
        <v>700000000</v>
      </c>
      <c r="K278" s="285">
        <v>700000000</v>
      </c>
      <c r="L278" s="285">
        <v>0</v>
      </c>
      <c r="M278" s="285">
        <v>0</v>
      </c>
      <c r="N278" s="286">
        <v>0</v>
      </c>
      <c r="O278" s="286">
        <v>0</v>
      </c>
    </row>
    <row r="279" spans="1:15" x14ac:dyDescent="0.35">
      <c r="A279" s="283" t="s">
        <v>3233</v>
      </c>
      <c r="B279" s="283" t="s">
        <v>486</v>
      </c>
      <c r="C279" s="284" t="s">
        <v>487</v>
      </c>
      <c r="D279" s="283" t="s">
        <v>73</v>
      </c>
      <c r="E279" s="284" t="s">
        <v>45</v>
      </c>
      <c r="F279" s="283" t="s">
        <v>488</v>
      </c>
      <c r="G279" s="287" t="s">
        <v>934</v>
      </c>
      <c r="H279" s="283" t="s">
        <v>815</v>
      </c>
      <c r="I279" s="284" t="s">
        <v>1375</v>
      </c>
      <c r="J279" s="285">
        <v>67216000000</v>
      </c>
      <c r="K279" s="285">
        <v>67216000000</v>
      </c>
      <c r="L279" s="285">
        <v>65156840162.5</v>
      </c>
      <c r="M279" s="285">
        <v>59156840162.5</v>
      </c>
      <c r="N279" s="286">
        <v>0</v>
      </c>
      <c r="O279" s="286">
        <v>0</v>
      </c>
    </row>
    <row r="280" spans="1:15" x14ac:dyDescent="0.35">
      <c r="A280" s="283" t="s">
        <v>3233</v>
      </c>
      <c r="B280" s="283" t="s">
        <v>486</v>
      </c>
      <c r="C280" s="284" t="s">
        <v>487</v>
      </c>
      <c r="D280" s="283" t="s">
        <v>73</v>
      </c>
      <c r="E280" s="284" t="s">
        <v>45</v>
      </c>
      <c r="F280" s="283" t="s">
        <v>488</v>
      </c>
      <c r="G280" s="287" t="s">
        <v>934</v>
      </c>
      <c r="H280" s="283" t="s">
        <v>1377</v>
      </c>
      <c r="I280" s="284" t="s">
        <v>1378</v>
      </c>
      <c r="J280" s="285">
        <v>5500000000</v>
      </c>
      <c r="K280" s="285">
        <v>5500000000</v>
      </c>
      <c r="L280" s="285">
        <v>979008783.84000003</v>
      </c>
      <c r="M280" s="285">
        <v>0</v>
      </c>
      <c r="N280" s="286">
        <v>0</v>
      </c>
      <c r="O280" s="286">
        <v>0</v>
      </c>
    </row>
    <row r="281" spans="1:15" x14ac:dyDescent="0.35">
      <c r="A281" s="283" t="s">
        <v>3233</v>
      </c>
      <c r="B281" s="283" t="s">
        <v>486</v>
      </c>
      <c r="C281" s="284" t="s">
        <v>487</v>
      </c>
      <c r="D281" s="283" t="s">
        <v>73</v>
      </c>
      <c r="E281" s="284" t="s">
        <v>45</v>
      </c>
      <c r="F281" s="283" t="s">
        <v>488</v>
      </c>
      <c r="G281" s="287" t="s">
        <v>934</v>
      </c>
      <c r="H281" s="283" t="s">
        <v>1376</v>
      </c>
      <c r="I281" s="284" t="s">
        <v>2896</v>
      </c>
      <c r="J281" s="285">
        <v>5000000000</v>
      </c>
      <c r="K281" s="285">
        <v>5000000000</v>
      </c>
      <c r="L281" s="285">
        <v>0</v>
      </c>
      <c r="M281" s="285">
        <v>0</v>
      </c>
      <c r="N281" s="286">
        <v>0</v>
      </c>
      <c r="O281" s="286">
        <v>0</v>
      </c>
    </row>
    <row r="282" spans="1:15" x14ac:dyDescent="0.35">
      <c r="A282" s="283" t="s">
        <v>3233</v>
      </c>
      <c r="B282" s="283" t="s">
        <v>486</v>
      </c>
      <c r="C282" s="284" t="s">
        <v>487</v>
      </c>
      <c r="D282" s="283" t="s">
        <v>73</v>
      </c>
      <c r="E282" s="284" t="s">
        <v>45</v>
      </c>
      <c r="F282" s="283" t="s">
        <v>488</v>
      </c>
      <c r="G282" s="287" t="s">
        <v>934</v>
      </c>
      <c r="H282" s="283" t="s">
        <v>1379</v>
      </c>
      <c r="I282" s="284" t="s">
        <v>1380</v>
      </c>
      <c r="J282" s="285">
        <v>17000000000</v>
      </c>
      <c r="K282" s="285">
        <v>12000000000</v>
      </c>
      <c r="L282" s="285">
        <v>7759537052.5699997</v>
      </c>
      <c r="M282" s="285">
        <v>6999352100.5699997</v>
      </c>
      <c r="N282" s="286">
        <v>5641104693.8000002</v>
      </c>
      <c r="O282" s="286">
        <v>5641104693.8000002</v>
      </c>
    </row>
    <row r="283" spans="1:15" x14ac:dyDescent="0.35">
      <c r="A283" s="283" t="s">
        <v>3233</v>
      </c>
      <c r="B283" s="283" t="s">
        <v>500</v>
      </c>
      <c r="C283" s="284" t="s">
        <v>501</v>
      </c>
      <c r="D283" s="283" t="s">
        <v>73</v>
      </c>
      <c r="E283" s="284" t="s">
        <v>45</v>
      </c>
      <c r="F283" s="283" t="s">
        <v>419</v>
      </c>
      <c r="G283" s="287" t="s">
        <v>1105</v>
      </c>
      <c r="H283" s="283" t="s">
        <v>1343</v>
      </c>
      <c r="I283" s="284" t="s">
        <v>1344</v>
      </c>
      <c r="J283" s="285">
        <v>2604000000</v>
      </c>
      <c r="K283" s="285">
        <v>2604000000</v>
      </c>
      <c r="L283" s="285">
        <v>2600655743</v>
      </c>
      <c r="M283" s="285">
        <v>290672250</v>
      </c>
      <c r="N283" s="286">
        <v>0</v>
      </c>
      <c r="O283" s="286">
        <v>0</v>
      </c>
    </row>
    <row r="284" spans="1:15" x14ac:dyDescent="0.35">
      <c r="A284" s="283" t="s">
        <v>3233</v>
      </c>
      <c r="B284" s="283" t="s">
        <v>500</v>
      </c>
      <c r="C284" s="284" t="s">
        <v>501</v>
      </c>
      <c r="D284" s="283" t="s">
        <v>73</v>
      </c>
      <c r="E284" s="284" t="s">
        <v>45</v>
      </c>
      <c r="F284" s="283" t="s">
        <v>419</v>
      </c>
      <c r="G284" s="287" t="s">
        <v>1105</v>
      </c>
      <c r="H284" s="283" t="s">
        <v>1152</v>
      </c>
      <c r="I284" s="284" t="s">
        <v>1153</v>
      </c>
      <c r="J284" s="285">
        <v>10000000000</v>
      </c>
      <c r="K284" s="285">
        <v>10000000000</v>
      </c>
      <c r="L284" s="285">
        <v>9999976000.0300007</v>
      </c>
      <c r="M284" s="285">
        <v>1849976000.03</v>
      </c>
      <c r="N284" s="286">
        <v>0</v>
      </c>
      <c r="O284" s="286">
        <v>0</v>
      </c>
    </row>
    <row r="285" spans="1:15" x14ac:dyDescent="0.35">
      <c r="A285" s="283" t="s">
        <v>3233</v>
      </c>
      <c r="B285" s="283" t="s">
        <v>500</v>
      </c>
      <c r="C285" s="284" t="s">
        <v>501</v>
      </c>
      <c r="D285" s="283" t="s">
        <v>73</v>
      </c>
      <c r="E285" s="284" t="s">
        <v>45</v>
      </c>
      <c r="F285" s="283" t="s">
        <v>419</v>
      </c>
      <c r="G285" s="287" t="s">
        <v>1105</v>
      </c>
      <c r="H285" s="283" t="s">
        <v>1150</v>
      </c>
      <c r="I285" s="284" t="s">
        <v>1151</v>
      </c>
      <c r="J285" s="285">
        <v>2000000000</v>
      </c>
      <c r="K285" s="285">
        <v>2000000000</v>
      </c>
      <c r="L285" s="285">
        <v>1965714216.3499999</v>
      </c>
      <c r="M285" s="285">
        <v>630714216.35000002</v>
      </c>
      <c r="N285" s="286">
        <v>0</v>
      </c>
      <c r="O285" s="286">
        <v>0</v>
      </c>
    </row>
    <row r="286" spans="1:15" x14ac:dyDescent="0.35">
      <c r="A286" s="283" t="s">
        <v>3233</v>
      </c>
      <c r="B286" s="283" t="s">
        <v>500</v>
      </c>
      <c r="C286" s="284" t="s">
        <v>501</v>
      </c>
      <c r="D286" s="283" t="s">
        <v>73</v>
      </c>
      <c r="E286" s="284" t="s">
        <v>45</v>
      </c>
      <c r="F286" s="283" t="s">
        <v>419</v>
      </c>
      <c r="G286" s="287" t="s">
        <v>1105</v>
      </c>
      <c r="H286" s="283" t="s">
        <v>1148</v>
      </c>
      <c r="I286" s="284" t="s">
        <v>1149</v>
      </c>
      <c r="J286" s="285">
        <v>1000000000</v>
      </c>
      <c r="K286" s="285">
        <v>1000000000</v>
      </c>
      <c r="L286" s="285">
        <v>1000000000</v>
      </c>
      <c r="M286" s="285">
        <v>0</v>
      </c>
      <c r="N286" s="286">
        <v>0</v>
      </c>
      <c r="O286" s="286">
        <v>0</v>
      </c>
    </row>
    <row r="287" spans="1:15" x14ac:dyDescent="0.35">
      <c r="A287" s="283" t="s">
        <v>3233</v>
      </c>
      <c r="B287" s="283" t="s">
        <v>500</v>
      </c>
      <c r="C287" s="284" t="s">
        <v>501</v>
      </c>
      <c r="D287" s="283" t="s">
        <v>73</v>
      </c>
      <c r="E287" s="284" t="s">
        <v>45</v>
      </c>
      <c r="F287" s="283" t="s">
        <v>419</v>
      </c>
      <c r="G287" s="287" t="s">
        <v>1105</v>
      </c>
      <c r="H287" s="283" t="s">
        <v>1341</v>
      </c>
      <c r="I287" s="284" t="s">
        <v>1342</v>
      </c>
      <c r="J287" s="285">
        <v>1000000000</v>
      </c>
      <c r="K287" s="285">
        <v>1000000000</v>
      </c>
      <c r="L287" s="285">
        <v>1000000000</v>
      </c>
      <c r="M287" s="285">
        <v>0</v>
      </c>
      <c r="N287" s="286">
        <v>0</v>
      </c>
      <c r="O287" s="286">
        <v>0</v>
      </c>
    </row>
    <row r="288" spans="1:15" x14ac:dyDescent="0.35">
      <c r="A288" s="283" t="s">
        <v>3233</v>
      </c>
      <c r="B288" s="283" t="s">
        <v>500</v>
      </c>
      <c r="C288" s="284" t="s">
        <v>501</v>
      </c>
      <c r="D288" s="283" t="s">
        <v>73</v>
      </c>
      <c r="E288" s="284" t="s">
        <v>45</v>
      </c>
      <c r="F288" s="283" t="s">
        <v>419</v>
      </c>
      <c r="G288" s="287" t="s">
        <v>1105</v>
      </c>
      <c r="H288" s="283" t="s">
        <v>2897</v>
      </c>
      <c r="I288" s="284" t="s">
        <v>2898</v>
      </c>
      <c r="J288" s="285">
        <v>1055940728</v>
      </c>
      <c r="K288" s="285">
        <v>1055940728</v>
      </c>
      <c r="L288" s="285">
        <v>621313215</v>
      </c>
      <c r="M288" s="285">
        <v>22049611</v>
      </c>
      <c r="N288" s="286">
        <v>0</v>
      </c>
      <c r="O288" s="286">
        <v>0</v>
      </c>
    </row>
    <row r="289" spans="1:15" x14ac:dyDescent="0.35">
      <c r="A289" s="283" t="s">
        <v>3233</v>
      </c>
      <c r="B289" s="283" t="s">
        <v>500</v>
      </c>
      <c r="C289" s="284" t="s">
        <v>501</v>
      </c>
      <c r="D289" s="283" t="s">
        <v>73</v>
      </c>
      <c r="E289" s="284" t="s">
        <v>45</v>
      </c>
      <c r="F289" s="283" t="s">
        <v>419</v>
      </c>
      <c r="G289" s="287" t="s">
        <v>1105</v>
      </c>
      <c r="H289" s="283" t="s">
        <v>1339</v>
      </c>
      <c r="I289" s="284" t="s">
        <v>1340</v>
      </c>
      <c r="J289" s="285">
        <v>3630559272</v>
      </c>
      <c r="K289" s="285">
        <v>3630559272</v>
      </c>
      <c r="L289" s="285">
        <v>3630559272</v>
      </c>
      <c r="M289" s="285">
        <v>44000000</v>
      </c>
      <c r="N289" s="286">
        <v>0</v>
      </c>
      <c r="O289" s="286">
        <v>0</v>
      </c>
    </row>
    <row r="290" spans="1:15" x14ac:dyDescent="0.35">
      <c r="A290" s="283" t="s">
        <v>3233</v>
      </c>
      <c r="B290" s="283" t="s">
        <v>500</v>
      </c>
      <c r="C290" s="284" t="s">
        <v>501</v>
      </c>
      <c r="D290" s="283" t="s">
        <v>73</v>
      </c>
      <c r="E290" s="284" t="s">
        <v>45</v>
      </c>
      <c r="F290" s="283" t="s">
        <v>419</v>
      </c>
      <c r="G290" s="287" t="s">
        <v>1105</v>
      </c>
      <c r="H290" s="283" t="s">
        <v>2899</v>
      </c>
      <c r="I290" s="284" t="s">
        <v>2900</v>
      </c>
      <c r="J290" s="285">
        <v>2400000000</v>
      </c>
      <c r="K290" s="285">
        <v>2400000000</v>
      </c>
      <c r="L290" s="285">
        <v>2400000000</v>
      </c>
      <c r="M290" s="285">
        <v>0</v>
      </c>
      <c r="N290" s="286">
        <v>0</v>
      </c>
      <c r="O290" s="286">
        <v>0</v>
      </c>
    </row>
    <row r="291" spans="1:15" x14ac:dyDescent="0.35">
      <c r="A291" s="283" t="s">
        <v>3233</v>
      </c>
      <c r="B291" s="283" t="s">
        <v>500</v>
      </c>
      <c r="C291" s="284" t="s">
        <v>501</v>
      </c>
      <c r="D291" s="283" t="s">
        <v>73</v>
      </c>
      <c r="E291" s="284" t="s">
        <v>45</v>
      </c>
      <c r="F291" s="283" t="s">
        <v>419</v>
      </c>
      <c r="G291" s="287" t="s">
        <v>1105</v>
      </c>
      <c r="H291" s="283" t="s">
        <v>2901</v>
      </c>
      <c r="I291" s="284" t="s">
        <v>2902</v>
      </c>
      <c r="J291" s="285">
        <v>1000000000</v>
      </c>
      <c r="K291" s="285">
        <v>1000000000</v>
      </c>
      <c r="L291" s="285">
        <v>822919715</v>
      </c>
      <c r="M291" s="285">
        <v>822919715</v>
      </c>
      <c r="N291" s="286">
        <v>0</v>
      </c>
      <c r="O291" s="286">
        <v>0</v>
      </c>
    </row>
    <row r="292" spans="1:15" x14ac:dyDescent="0.35">
      <c r="A292" s="283" t="s">
        <v>3233</v>
      </c>
      <c r="B292" s="283" t="s">
        <v>525</v>
      </c>
      <c r="C292" s="284" t="s">
        <v>526</v>
      </c>
      <c r="D292" s="283" t="s">
        <v>73</v>
      </c>
      <c r="E292" s="284" t="s">
        <v>45</v>
      </c>
      <c r="F292" s="283" t="s">
        <v>419</v>
      </c>
      <c r="G292" s="287" t="s">
        <v>1105</v>
      </c>
      <c r="H292" s="283" t="s">
        <v>1118</v>
      </c>
      <c r="I292" s="284" t="s">
        <v>1119</v>
      </c>
      <c r="J292" s="285">
        <v>28270391272</v>
      </c>
      <c r="K292" s="285">
        <v>28270391272</v>
      </c>
      <c r="L292" s="285">
        <v>21881391272</v>
      </c>
      <c r="M292" s="285">
        <v>12907355000</v>
      </c>
      <c r="N292" s="286">
        <v>11792188594.620001</v>
      </c>
      <c r="O292" s="286">
        <v>11792188594.620001</v>
      </c>
    </row>
    <row r="293" spans="1:15" x14ac:dyDescent="0.35">
      <c r="A293" s="283" t="s">
        <v>3233</v>
      </c>
      <c r="B293" s="283" t="s">
        <v>525</v>
      </c>
      <c r="C293" s="284" t="s">
        <v>526</v>
      </c>
      <c r="D293" s="283" t="s">
        <v>73</v>
      </c>
      <c r="E293" s="284" t="s">
        <v>45</v>
      </c>
      <c r="F293" s="283" t="s">
        <v>419</v>
      </c>
      <c r="G293" s="287" t="s">
        <v>1105</v>
      </c>
      <c r="H293" s="283" t="s">
        <v>1108</v>
      </c>
      <c r="I293" s="284" t="s">
        <v>1109</v>
      </c>
      <c r="J293" s="285">
        <v>88065799272</v>
      </c>
      <c r="K293" s="285">
        <v>77119384631</v>
      </c>
      <c r="L293" s="285">
        <v>76051107010.880005</v>
      </c>
      <c r="M293" s="285">
        <v>237248539.88</v>
      </c>
      <c r="N293" s="286">
        <v>0</v>
      </c>
      <c r="O293" s="286">
        <v>0</v>
      </c>
    </row>
    <row r="294" spans="1:15" x14ac:dyDescent="0.35">
      <c r="A294" s="283" t="s">
        <v>3233</v>
      </c>
      <c r="B294" s="283" t="s">
        <v>525</v>
      </c>
      <c r="C294" s="284" t="s">
        <v>526</v>
      </c>
      <c r="D294" s="283" t="s">
        <v>73</v>
      </c>
      <c r="E294" s="284" t="s">
        <v>45</v>
      </c>
      <c r="F294" s="283" t="s">
        <v>419</v>
      </c>
      <c r="G294" s="287" t="s">
        <v>1105</v>
      </c>
      <c r="H294" s="283" t="s">
        <v>1110</v>
      </c>
      <c r="I294" s="284" t="s">
        <v>1111</v>
      </c>
      <c r="J294" s="285">
        <v>12534256675</v>
      </c>
      <c r="K294" s="285">
        <v>7480906515</v>
      </c>
      <c r="L294" s="285">
        <v>7480906515</v>
      </c>
      <c r="M294" s="285">
        <v>0</v>
      </c>
      <c r="N294" s="286">
        <v>0</v>
      </c>
      <c r="O294" s="286">
        <v>0</v>
      </c>
    </row>
    <row r="295" spans="1:15" x14ac:dyDescent="0.35">
      <c r="A295" s="283" t="s">
        <v>3233</v>
      </c>
      <c r="B295" s="283" t="s">
        <v>525</v>
      </c>
      <c r="C295" s="284" t="s">
        <v>526</v>
      </c>
      <c r="D295" s="283" t="s">
        <v>73</v>
      </c>
      <c r="E295" s="284" t="s">
        <v>45</v>
      </c>
      <c r="F295" s="283" t="s">
        <v>419</v>
      </c>
      <c r="G295" s="287" t="s">
        <v>1105</v>
      </c>
      <c r="H295" s="283" t="s">
        <v>1112</v>
      </c>
      <c r="I295" s="284" t="s">
        <v>1113</v>
      </c>
      <c r="J295" s="285">
        <v>70000000000</v>
      </c>
      <c r="K295" s="285">
        <v>70000000000</v>
      </c>
      <c r="L295" s="285">
        <v>52212521116.389999</v>
      </c>
      <c r="M295" s="285">
        <v>18577564823.389999</v>
      </c>
      <c r="N295" s="286">
        <v>4843203690</v>
      </c>
      <c r="O295" s="286">
        <v>4843203690</v>
      </c>
    </row>
    <row r="296" spans="1:15" x14ac:dyDescent="0.35">
      <c r="A296" s="283" t="s">
        <v>3233</v>
      </c>
      <c r="B296" s="283" t="s">
        <v>525</v>
      </c>
      <c r="C296" s="284" t="s">
        <v>526</v>
      </c>
      <c r="D296" s="283" t="s">
        <v>73</v>
      </c>
      <c r="E296" s="284" t="s">
        <v>45</v>
      </c>
      <c r="F296" s="283" t="s">
        <v>419</v>
      </c>
      <c r="G296" s="287" t="s">
        <v>1105</v>
      </c>
      <c r="H296" s="283" t="s">
        <v>1156</v>
      </c>
      <c r="I296" s="284" t="s">
        <v>1157</v>
      </c>
      <c r="J296" s="285">
        <v>42162374915</v>
      </c>
      <c r="K296" s="285">
        <v>28627374915</v>
      </c>
      <c r="L296" s="285">
        <v>9444374915</v>
      </c>
      <c r="M296" s="285">
        <v>0</v>
      </c>
      <c r="N296" s="286">
        <v>0</v>
      </c>
      <c r="O296" s="286">
        <v>0</v>
      </c>
    </row>
    <row r="297" spans="1:15" x14ac:dyDescent="0.35">
      <c r="A297" s="283" t="s">
        <v>3233</v>
      </c>
      <c r="B297" s="283" t="s">
        <v>525</v>
      </c>
      <c r="C297" s="284" t="s">
        <v>526</v>
      </c>
      <c r="D297" s="283" t="s">
        <v>73</v>
      </c>
      <c r="E297" s="284" t="s">
        <v>45</v>
      </c>
      <c r="F297" s="283" t="s">
        <v>419</v>
      </c>
      <c r="G297" s="287" t="s">
        <v>1105</v>
      </c>
      <c r="H297" s="283" t="s">
        <v>2905</v>
      </c>
      <c r="I297" s="284" t="s">
        <v>2906</v>
      </c>
      <c r="J297" s="285">
        <v>14098643394</v>
      </c>
      <c r="K297" s="285">
        <v>14098643394</v>
      </c>
      <c r="L297" s="285">
        <v>14098643394</v>
      </c>
      <c r="M297" s="285">
        <v>0</v>
      </c>
      <c r="N297" s="286">
        <v>0</v>
      </c>
      <c r="O297" s="286">
        <v>0</v>
      </c>
    </row>
    <row r="298" spans="1:15" x14ac:dyDescent="0.35">
      <c r="A298" s="283" t="s">
        <v>3233</v>
      </c>
      <c r="B298" s="283" t="s">
        <v>525</v>
      </c>
      <c r="C298" s="284" t="s">
        <v>526</v>
      </c>
      <c r="D298" s="283" t="s">
        <v>73</v>
      </c>
      <c r="E298" s="284" t="s">
        <v>45</v>
      </c>
      <c r="F298" s="283" t="s">
        <v>419</v>
      </c>
      <c r="G298" s="287" t="s">
        <v>1105</v>
      </c>
      <c r="H298" s="283" t="s">
        <v>1116</v>
      </c>
      <c r="I298" s="284" t="s">
        <v>1117</v>
      </c>
      <c r="J298" s="285">
        <v>24928737708</v>
      </c>
      <c r="K298" s="285">
        <v>24928737708</v>
      </c>
      <c r="L298" s="285">
        <v>24928737708</v>
      </c>
      <c r="M298" s="285">
        <v>695012000</v>
      </c>
      <c r="N298" s="286">
        <v>249150000</v>
      </c>
      <c r="O298" s="286">
        <v>249150000</v>
      </c>
    </row>
    <row r="299" spans="1:15" x14ac:dyDescent="0.35">
      <c r="A299" s="283" t="s">
        <v>3233</v>
      </c>
      <c r="B299" s="283" t="s">
        <v>525</v>
      </c>
      <c r="C299" s="284" t="s">
        <v>526</v>
      </c>
      <c r="D299" s="283" t="s">
        <v>73</v>
      </c>
      <c r="E299" s="284" t="s">
        <v>45</v>
      </c>
      <c r="F299" s="283" t="s">
        <v>419</v>
      </c>
      <c r="G299" s="287" t="s">
        <v>1105</v>
      </c>
      <c r="H299" s="283" t="s">
        <v>1154</v>
      </c>
      <c r="I299" s="284" t="s">
        <v>1155</v>
      </c>
      <c r="J299" s="285">
        <v>4606956674</v>
      </c>
      <c r="K299" s="285">
        <v>4606956674</v>
      </c>
      <c r="L299" s="285">
        <v>359337190</v>
      </c>
      <c r="M299" s="285">
        <v>0</v>
      </c>
      <c r="N299" s="286">
        <v>0</v>
      </c>
      <c r="O299" s="286">
        <v>0</v>
      </c>
    </row>
    <row r="300" spans="1:15" x14ac:dyDescent="0.35">
      <c r="A300" s="283" t="s">
        <v>3233</v>
      </c>
      <c r="B300" s="283" t="s">
        <v>525</v>
      </c>
      <c r="C300" s="284" t="s">
        <v>526</v>
      </c>
      <c r="D300" s="283" t="s">
        <v>73</v>
      </c>
      <c r="E300" s="284" t="s">
        <v>45</v>
      </c>
      <c r="F300" s="283" t="s">
        <v>419</v>
      </c>
      <c r="G300" s="287" t="s">
        <v>1105</v>
      </c>
      <c r="H300" s="283" t="s">
        <v>1103</v>
      </c>
      <c r="I300" s="284" t="s">
        <v>1104</v>
      </c>
      <c r="J300" s="285">
        <v>5801619864</v>
      </c>
      <c r="K300" s="285">
        <v>5595651066</v>
      </c>
      <c r="L300" s="285">
        <v>5595651066</v>
      </c>
      <c r="M300" s="285">
        <v>230977500</v>
      </c>
      <c r="N300" s="286">
        <v>0</v>
      </c>
      <c r="O300" s="286">
        <v>0</v>
      </c>
    </row>
    <row r="301" spans="1:15" x14ac:dyDescent="0.35">
      <c r="A301" s="283" t="s">
        <v>3233</v>
      </c>
      <c r="B301" s="283" t="s">
        <v>525</v>
      </c>
      <c r="C301" s="284" t="s">
        <v>526</v>
      </c>
      <c r="D301" s="283" t="s">
        <v>73</v>
      </c>
      <c r="E301" s="284" t="s">
        <v>45</v>
      </c>
      <c r="F301" s="283" t="s">
        <v>419</v>
      </c>
      <c r="G301" s="287" t="s">
        <v>1105</v>
      </c>
      <c r="H301" s="283" t="s">
        <v>1106</v>
      </c>
      <c r="I301" s="284" t="s">
        <v>1107</v>
      </c>
      <c r="J301" s="285">
        <v>2803453616</v>
      </c>
      <c r="K301" s="285">
        <v>2803453616</v>
      </c>
      <c r="L301" s="285">
        <v>2803453616</v>
      </c>
      <c r="M301" s="285">
        <v>0</v>
      </c>
      <c r="N301" s="286">
        <v>0</v>
      </c>
      <c r="O301" s="286">
        <v>0</v>
      </c>
    </row>
    <row r="302" spans="1:15" x14ac:dyDescent="0.35">
      <c r="A302" s="283" t="s">
        <v>3233</v>
      </c>
      <c r="B302" s="283" t="s">
        <v>525</v>
      </c>
      <c r="C302" s="284" t="s">
        <v>526</v>
      </c>
      <c r="D302" s="283" t="s">
        <v>73</v>
      </c>
      <c r="E302" s="284" t="s">
        <v>45</v>
      </c>
      <c r="F302" s="283" t="s">
        <v>117</v>
      </c>
      <c r="G302" s="287" t="s">
        <v>573</v>
      </c>
      <c r="H302" s="283" t="s">
        <v>2907</v>
      </c>
      <c r="I302" s="284" t="s">
        <v>2908</v>
      </c>
      <c r="J302" s="285">
        <v>1451361471</v>
      </c>
      <c r="K302" s="285">
        <v>1451361471</v>
      </c>
      <c r="L302" s="285">
        <v>1451361471</v>
      </c>
      <c r="M302" s="285">
        <v>0</v>
      </c>
      <c r="N302" s="286">
        <v>0</v>
      </c>
      <c r="O302" s="286">
        <v>0</v>
      </c>
    </row>
    <row r="303" spans="1:15" x14ac:dyDescent="0.35">
      <c r="A303" s="283" t="s">
        <v>3233</v>
      </c>
      <c r="B303" s="283" t="s">
        <v>525</v>
      </c>
      <c r="C303" s="284" t="s">
        <v>526</v>
      </c>
      <c r="D303" s="283" t="s">
        <v>73</v>
      </c>
      <c r="E303" s="284" t="s">
        <v>45</v>
      </c>
      <c r="F303" s="283" t="s">
        <v>488</v>
      </c>
      <c r="G303" s="287" t="s">
        <v>934</v>
      </c>
      <c r="H303" s="283" t="s">
        <v>2903</v>
      </c>
      <c r="I303" s="284" t="s">
        <v>2904</v>
      </c>
      <c r="J303" s="285">
        <v>360000000</v>
      </c>
      <c r="K303" s="285">
        <v>0</v>
      </c>
      <c r="L303" s="285">
        <v>0</v>
      </c>
      <c r="M303" s="285">
        <v>0</v>
      </c>
      <c r="N303" s="286">
        <v>0</v>
      </c>
      <c r="O303" s="286">
        <v>0</v>
      </c>
    </row>
    <row r="304" spans="1:15" x14ac:dyDescent="0.35">
      <c r="A304" s="283" t="s">
        <v>3233</v>
      </c>
      <c r="B304" s="283" t="s">
        <v>525</v>
      </c>
      <c r="C304" s="284" t="s">
        <v>526</v>
      </c>
      <c r="D304" s="283" t="s">
        <v>73</v>
      </c>
      <c r="E304" s="284" t="s">
        <v>45</v>
      </c>
      <c r="F304" s="283" t="s">
        <v>488</v>
      </c>
      <c r="G304" s="287" t="s">
        <v>934</v>
      </c>
      <c r="H304" s="283" t="s">
        <v>1114</v>
      </c>
      <c r="I304" s="284" t="s">
        <v>1115</v>
      </c>
      <c r="J304" s="285">
        <v>5945405139</v>
      </c>
      <c r="K304" s="285">
        <v>5945405139</v>
      </c>
      <c r="L304" s="285">
        <v>5945405139</v>
      </c>
      <c r="M304" s="285">
        <v>0</v>
      </c>
      <c r="N304" s="286">
        <v>0</v>
      </c>
      <c r="O304" s="286">
        <v>0</v>
      </c>
    </row>
    <row r="305" spans="1:15" x14ac:dyDescent="0.35">
      <c r="A305" s="283" t="s">
        <v>3233</v>
      </c>
      <c r="B305" s="283" t="s">
        <v>525</v>
      </c>
      <c r="C305" s="284" t="s">
        <v>526</v>
      </c>
      <c r="D305" s="283" t="s">
        <v>89</v>
      </c>
      <c r="E305" s="284" t="s">
        <v>45</v>
      </c>
      <c r="F305" s="283" t="s">
        <v>419</v>
      </c>
      <c r="G305" s="287" t="s">
        <v>1105</v>
      </c>
      <c r="H305" s="283" t="s">
        <v>1116</v>
      </c>
      <c r="I305" s="284" t="s">
        <v>1117</v>
      </c>
      <c r="J305" s="285">
        <v>3820000000</v>
      </c>
      <c r="K305" s="285">
        <v>3820000000</v>
      </c>
      <c r="L305" s="285">
        <v>3820000000</v>
      </c>
      <c r="M305" s="285">
        <v>201047500</v>
      </c>
      <c r="N305" s="286">
        <v>74505000</v>
      </c>
      <c r="O305" s="286">
        <v>74505000</v>
      </c>
    </row>
    <row r="306" spans="1:15" x14ac:dyDescent="0.35">
      <c r="A306" s="283" t="s">
        <v>3233</v>
      </c>
      <c r="B306" s="283" t="s">
        <v>510</v>
      </c>
      <c r="C306" s="284" t="s">
        <v>511</v>
      </c>
      <c r="D306" s="283" t="s">
        <v>73</v>
      </c>
      <c r="E306" s="284" t="s">
        <v>45</v>
      </c>
      <c r="F306" s="283" t="s">
        <v>419</v>
      </c>
      <c r="G306" s="287" t="s">
        <v>1105</v>
      </c>
      <c r="H306" s="283" t="s">
        <v>2378</v>
      </c>
      <c r="I306" s="284" t="s">
        <v>2379</v>
      </c>
      <c r="J306" s="285">
        <v>17602000000</v>
      </c>
      <c r="K306" s="285">
        <v>13602000000</v>
      </c>
      <c r="L306" s="285">
        <v>12452000000</v>
      </c>
      <c r="M306" s="285">
        <v>3747803850</v>
      </c>
      <c r="N306" s="286">
        <v>0</v>
      </c>
      <c r="O306" s="286">
        <v>0</v>
      </c>
    </row>
    <row r="307" spans="1:15" x14ac:dyDescent="0.35">
      <c r="A307" s="283" t="s">
        <v>3233</v>
      </c>
      <c r="B307" s="283" t="s">
        <v>510</v>
      </c>
      <c r="C307" s="284" t="s">
        <v>511</v>
      </c>
      <c r="D307" s="283" t="s">
        <v>73</v>
      </c>
      <c r="E307" s="284" t="s">
        <v>45</v>
      </c>
      <c r="F307" s="283" t="s">
        <v>419</v>
      </c>
      <c r="G307" s="287" t="s">
        <v>1105</v>
      </c>
      <c r="H307" s="283" t="s">
        <v>2368</v>
      </c>
      <c r="I307" s="284" t="s">
        <v>2369</v>
      </c>
      <c r="J307" s="285">
        <v>2500000000</v>
      </c>
      <c r="K307" s="285">
        <v>2500000000</v>
      </c>
      <c r="L307" s="285">
        <v>2500000000</v>
      </c>
      <c r="M307" s="285">
        <v>0</v>
      </c>
      <c r="N307" s="286">
        <v>0</v>
      </c>
      <c r="O307" s="286">
        <v>0</v>
      </c>
    </row>
    <row r="308" spans="1:15" x14ac:dyDescent="0.35">
      <c r="A308" s="283" t="s">
        <v>3233</v>
      </c>
      <c r="B308" s="283" t="s">
        <v>510</v>
      </c>
      <c r="C308" s="284" t="s">
        <v>511</v>
      </c>
      <c r="D308" s="283" t="s">
        <v>73</v>
      </c>
      <c r="E308" s="284" t="s">
        <v>45</v>
      </c>
      <c r="F308" s="283" t="s">
        <v>419</v>
      </c>
      <c r="G308" s="287" t="s">
        <v>1105</v>
      </c>
      <c r="H308" s="283" t="s">
        <v>2374</v>
      </c>
      <c r="I308" s="284" t="s">
        <v>2375</v>
      </c>
      <c r="J308" s="285">
        <v>11000000000</v>
      </c>
      <c r="K308" s="285">
        <v>11000000000</v>
      </c>
      <c r="L308" s="285">
        <v>10940000000</v>
      </c>
      <c r="M308" s="285">
        <v>8000000000</v>
      </c>
      <c r="N308" s="286">
        <v>1338079661.2</v>
      </c>
      <c r="O308" s="286">
        <v>992715730.88999999</v>
      </c>
    </row>
    <row r="309" spans="1:15" x14ac:dyDescent="0.35">
      <c r="A309" s="283" t="s">
        <v>3233</v>
      </c>
      <c r="B309" s="283" t="s">
        <v>510</v>
      </c>
      <c r="C309" s="284" t="s">
        <v>511</v>
      </c>
      <c r="D309" s="283" t="s">
        <v>73</v>
      </c>
      <c r="E309" s="284" t="s">
        <v>45</v>
      </c>
      <c r="F309" s="283" t="s">
        <v>419</v>
      </c>
      <c r="G309" s="287" t="s">
        <v>1105</v>
      </c>
      <c r="H309" s="283" t="s">
        <v>2380</v>
      </c>
      <c r="I309" s="284" t="s">
        <v>2381</v>
      </c>
      <c r="J309" s="285">
        <v>2500000000</v>
      </c>
      <c r="K309" s="285">
        <v>2500000000</v>
      </c>
      <c r="L309" s="285">
        <v>2500000000</v>
      </c>
      <c r="M309" s="285">
        <v>899870536</v>
      </c>
      <c r="N309" s="286">
        <v>0</v>
      </c>
      <c r="O309" s="286">
        <v>0</v>
      </c>
    </row>
    <row r="310" spans="1:15" x14ac:dyDescent="0.35">
      <c r="A310" s="283" t="s">
        <v>3233</v>
      </c>
      <c r="B310" s="283" t="s">
        <v>510</v>
      </c>
      <c r="C310" s="284" t="s">
        <v>511</v>
      </c>
      <c r="D310" s="283" t="s">
        <v>73</v>
      </c>
      <c r="E310" s="284" t="s">
        <v>45</v>
      </c>
      <c r="F310" s="283" t="s">
        <v>419</v>
      </c>
      <c r="G310" s="287" t="s">
        <v>1105</v>
      </c>
      <c r="H310" s="283" t="s">
        <v>2376</v>
      </c>
      <c r="I310" s="284" t="s">
        <v>2377</v>
      </c>
      <c r="J310" s="285">
        <v>5000000000</v>
      </c>
      <c r="K310" s="285">
        <v>5000000000</v>
      </c>
      <c r="L310" s="285">
        <v>5000000000</v>
      </c>
      <c r="M310" s="285">
        <v>1494988600</v>
      </c>
      <c r="N310" s="286">
        <v>0</v>
      </c>
      <c r="O310" s="286">
        <v>0</v>
      </c>
    </row>
    <row r="311" spans="1:15" x14ac:dyDescent="0.35">
      <c r="A311" s="283" t="s">
        <v>3233</v>
      </c>
      <c r="B311" s="283" t="s">
        <v>510</v>
      </c>
      <c r="C311" s="284" t="s">
        <v>511</v>
      </c>
      <c r="D311" s="283" t="s">
        <v>73</v>
      </c>
      <c r="E311" s="284" t="s">
        <v>45</v>
      </c>
      <c r="F311" s="283" t="s">
        <v>419</v>
      </c>
      <c r="G311" s="287" t="s">
        <v>1105</v>
      </c>
      <c r="H311" s="283" t="s">
        <v>2370</v>
      </c>
      <c r="I311" s="284" t="s">
        <v>2371</v>
      </c>
      <c r="J311" s="285">
        <v>19724000000</v>
      </c>
      <c r="K311" s="285">
        <v>19724000000</v>
      </c>
      <c r="L311" s="285">
        <v>19609618710</v>
      </c>
      <c r="M311" s="285">
        <v>7309465007</v>
      </c>
      <c r="N311" s="286">
        <v>2674297</v>
      </c>
      <c r="O311" s="286">
        <v>2674297</v>
      </c>
    </row>
    <row r="312" spans="1:15" x14ac:dyDescent="0.35">
      <c r="A312" s="283" t="s">
        <v>3233</v>
      </c>
      <c r="B312" s="283" t="s">
        <v>510</v>
      </c>
      <c r="C312" s="284" t="s">
        <v>511</v>
      </c>
      <c r="D312" s="283" t="s">
        <v>73</v>
      </c>
      <c r="E312" s="284" t="s">
        <v>45</v>
      </c>
      <c r="F312" s="283" t="s">
        <v>419</v>
      </c>
      <c r="G312" s="287" t="s">
        <v>1105</v>
      </c>
      <c r="H312" s="283" t="s">
        <v>2366</v>
      </c>
      <c r="I312" s="284" t="s">
        <v>2367</v>
      </c>
      <c r="J312" s="285">
        <v>102799400000</v>
      </c>
      <c r="K312" s="285">
        <v>91255400000</v>
      </c>
      <c r="L312" s="285">
        <v>91255342271</v>
      </c>
      <c r="M312" s="285">
        <v>68181627841</v>
      </c>
      <c r="N312" s="286">
        <v>10785954070</v>
      </c>
      <c r="O312" s="286">
        <v>10785954070</v>
      </c>
    </row>
    <row r="313" spans="1:15" x14ac:dyDescent="0.35">
      <c r="A313" s="283" t="s">
        <v>3233</v>
      </c>
      <c r="B313" s="283" t="s">
        <v>510</v>
      </c>
      <c r="C313" s="284" t="s">
        <v>511</v>
      </c>
      <c r="D313" s="283" t="s">
        <v>73</v>
      </c>
      <c r="E313" s="284" t="s">
        <v>45</v>
      </c>
      <c r="F313" s="283" t="s">
        <v>419</v>
      </c>
      <c r="G313" s="287" t="s">
        <v>1105</v>
      </c>
      <c r="H313" s="283" t="s">
        <v>2372</v>
      </c>
      <c r="I313" s="284" t="s">
        <v>2373</v>
      </c>
      <c r="J313" s="285">
        <v>11004600000</v>
      </c>
      <c r="K313" s="285">
        <v>10004600000</v>
      </c>
      <c r="L313" s="285">
        <v>7386600000</v>
      </c>
      <c r="M313" s="285">
        <v>3804152921</v>
      </c>
      <c r="N313" s="286">
        <v>436600000</v>
      </c>
      <c r="O313" s="286">
        <v>436600000</v>
      </c>
    </row>
    <row r="314" spans="1:15" x14ac:dyDescent="0.35">
      <c r="A314" s="283" t="s">
        <v>3233</v>
      </c>
      <c r="B314" s="283" t="s">
        <v>510</v>
      </c>
      <c r="C314" s="284" t="s">
        <v>511</v>
      </c>
      <c r="D314" s="283" t="s">
        <v>73</v>
      </c>
      <c r="E314" s="284" t="s">
        <v>45</v>
      </c>
      <c r="F314" s="283" t="s">
        <v>419</v>
      </c>
      <c r="G314" s="287" t="s">
        <v>1105</v>
      </c>
      <c r="H314" s="283" t="s">
        <v>2364</v>
      </c>
      <c r="I314" s="284" t="s">
        <v>2365</v>
      </c>
      <c r="J314" s="285">
        <v>33167000000</v>
      </c>
      <c r="K314" s="285">
        <v>30978000000</v>
      </c>
      <c r="L314" s="285">
        <v>30978000000</v>
      </c>
      <c r="M314" s="285">
        <v>1946630454.46</v>
      </c>
      <c r="N314" s="286">
        <v>1944029</v>
      </c>
      <c r="O314" s="286">
        <v>1944029</v>
      </c>
    </row>
    <row r="315" spans="1:15" x14ac:dyDescent="0.35">
      <c r="A315" s="283" t="s">
        <v>3233</v>
      </c>
      <c r="B315" s="283" t="s">
        <v>510</v>
      </c>
      <c r="C315" s="284" t="s">
        <v>511</v>
      </c>
      <c r="D315" s="283" t="s">
        <v>73</v>
      </c>
      <c r="E315" s="284" t="s">
        <v>45</v>
      </c>
      <c r="F315" s="283" t="s">
        <v>419</v>
      </c>
      <c r="G315" s="287" t="s">
        <v>1105</v>
      </c>
      <c r="H315" s="283" t="s">
        <v>2362</v>
      </c>
      <c r="I315" s="284" t="s">
        <v>2363</v>
      </c>
      <c r="J315" s="285">
        <v>24266000000</v>
      </c>
      <c r="K315" s="285">
        <v>18425000000</v>
      </c>
      <c r="L315" s="285">
        <v>18425000000</v>
      </c>
      <c r="M315" s="285">
        <v>11115889000</v>
      </c>
      <c r="N315" s="286">
        <v>1118543637</v>
      </c>
      <c r="O315" s="286">
        <v>217582889.16999999</v>
      </c>
    </row>
    <row r="316" spans="1:15" x14ac:dyDescent="0.35">
      <c r="A316" s="283" t="s">
        <v>3233</v>
      </c>
      <c r="B316" s="283" t="s">
        <v>510</v>
      </c>
      <c r="C316" s="284" t="s">
        <v>511</v>
      </c>
      <c r="D316" s="283" t="s">
        <v>73</v>
      </c>
      <c r="E316" s="284" t="s">
        <v>45</v>
      </c>
      <c r="F316" s="283" t="s">
        <v>419</v>
      </c>
      <c r="G316" s="287" t="s">
        <v>1105</v>
      </c>
      <c r="H316" s="283" t="s">
        <v>2909</v>
      </c>
      <c r="I316" s="284" t="s">
        <v>2910</v>
      </c>
      <c r="J316" s="285">
        <v>725000000</v>
      </c>
      <c r="K316" s="285">
        <v>0</v>
      </c>
      <c r="L316" s="285">
        <v>0</v>
      </c>
      <c r="M316" s="285">
        <v>0</v>
      </c>
      <c r="N316" s="286">
        <v>0</v>
      </c>
      <c r="O316" s="286">
        <v>0</v>
      </c>
    </row>
    <row r="317" spans="1:15" x14ac:dyDescent="0.35">
      <c r="A317" s="283" t="s">
        <v>3233</v>
      </c>
      <c r="B317" s="283" t="s">
        <v>417</v>
      </c>
      <c r="C317" s="284" t="s">
        <v>418</v>
      </c>
      <c r="D317" s="283" t="s">
        <v>73</v>
      </c>
      <c r="E317" s="284" t="s">
        <v>45</v>
      </c>
      <c r="F317" s="283" t="s">
        <v>419</v>
      </c>
      <c r="G317" s="287" t="s">
        <v>1105</v>
      </c>
      <c r="H317" s="283" t="s">
        <v>1220</v>
      </c>
      <c r="I317" s="284" t="s">
        <v>1221</v>
      </c>
      <c r="J317" s="285">
        <v>39783695289</v>
      </c>
      <c r="K317" s="285">
        <v>39783695289</v>
      </c>
      <c r="L317" s="285">
        <v>39783695289</v>
      </c>
      <c r="M317" s="285">
        <v>2846144889</v>
      </c>
      <c r="N317" s="286">
        <v>0</v>
      </c>
      <c r="O317" s="286">
        <v>0</v>
      </c>
    </row>
    <row r="318" spans="1:15" x14ac:dyDescent="0.35">
      <c r="A318" s="283" t="s">
        <v>3233</v>
      </c>
      <c r="B318" s="283" t="s">
        <v>417</v>
      </c>
      <c r="C318" s="284" t="s">
        <v>418</v>
      </c>
      <c r="D318" s="283" t="s">
        <v>73</v>
      </c>
      <c r="E318" s="284" t="s">
        <v>45</v>
      </c>
      <c r="F318" s="283" t="s">
        <v>419</v>
      </c>
      <c r="G318" s="287" t="s">
        <v>1105</v>
      </c>
      <c r="H318" s="283" t="s">
        <v>1253</v>
      </c>
      <c r="I318" s="284" t="s">
        <v>1254</v>
      </c>
      <c r="J318" s="285">
        <v>1500000000</v>
      </c>
      <c r="K318" s="285">
        <v>0</v>
      </c>
      <c r="L318" s="285">
        <v>0</v>
      </c>
      <c r="M318" s="285">
        <v>0</v>
      </c>
      <c r="N318" s="286">
        <v>0</v>
      </c>
      <c r="O318" s="286">
        <v>0</v>
      </c>
    </row>
    <row r="319" spans="1:15" x14ac:dyDescent="0.35">
      <c r="A319" s="283" t="s">
        <v>3233</v>
      </c>
      <c r="B319" s="283" t="s">
        <v>417</v>
      </c>
      <c r="C319" s="284" t="s">
        <v>418</v>
      </c>
      <c r="D319" s="283" t="s">
        <v>73</v>
      </c>
      <c r="E319" s="284" t="s">
        <v>45</v>
      </c>
      <c r="F319" s="283" t="s">
        <v>419</v>
      </c>
      <c r="G319" s="287" t="s">
        <v>1105</v>
      </c>
      <c r="H319" s="283" t="s">
        <v>1216</v>
      </c>
      <c r="I319" s="284" t="s">
        <v>1217</v>
      </c>
      <c r="J319" s="285">
        <v>6900000000</v>
      </c>
      <c r="K319" s="285">
        <v>6900000000</v>
      </c>
      <c r="L319" s="285">
        <v>6900000000</v>
      </c>
      <c r="M319" s="285">
        <v>5250000000</v>
      </c>
      <c r="N319" s="286">
        <v>0</v>
      </c>
      <c r="O319" s="286">
        <v>0</v>
      </c>
    </row>
    <row r="320" spans="1:15" x14ac:dyDescent="0.35">
      <c r="A320" s="283" t="s">
        <v>3233</v>
      </c>
      <c r="B320" s="283" t="s">
        <v>417</v>
      </c>
      <c r="C320" s="284" t="s">
        <v>418</v>
      </c>
      <c r="D320" s="283" t="s">
        <v>73</v>
      </c>
      <c r="E320" s="284" t="s">
        <v>45</v>
      </c>
      <c r="F320" s="283" t="s">
        <v>419</v>
      </c>
      <c r="G320" s="287" t="s">
        <v>1105</v>
      </c>
      <c r="H320" s="283" t="s">
        <v>2382</v>
      </c>
      <c r="I320" s="284" t="s">
        <v>2383</v>
      </c>
      <c r="J320" s="285">
        <v>1000000000</v>
      </c>
      <c r="K320" s="285">
        <v>1000000000</v>
      </c>
      <c r="L320" s="285">
        <v>1000000000</v>
      </c>
      <c r="M320" s="285">
        <v>0</v>
      </c>
      <c r="N320" s="286">
        <v>0</v>
      </c>
      <c r="O320" s="286">
        <v>0</v>
      </c>
    </row>
    <row r="321" spans="1:15" x14ac:dyDescent="0.35">
      <c r="A321" s="283" t="s">
        <v>3233</v>
      </c>
      <c r="B321" s="283" t="s">
        <v>417</v>
      </c>
      <c r="C321" s="284" t="s">
        <v>418</v>
      </c>
      <c r="D321" s="283" t="s">
        <v>73</v>
      </c>
      <c r="E321" s="284" t="s">
        <v>45</v>
      </c>
      <c r="F321" s="283" t="s">
        <v>419</v>
      </c>
      <c r="G321" s="287" t="s">
        <v>1105</v>
      </c>
      <c r="H321" s="283" t="s">
        <v>2384</v>
      </c>
      <c r="I321" s="284" t="s">
        <v>2385</v>
      </c>
      <c r="J321" s="285">
        <v>1000000000</v>
      </c>
      <c r="K321" s="285">
        <v>1000000000</v>
      </c>
      <c r="L321" s="285">
        <v>1000000000</v>
      </c>
      <c r="M321" s="285">
        <v>0</v>
      </c>
      <c r="N321" s="286">
        <v>0</v>
      </c>
      <c r="O321" s="286">
        <v>0</v>
      </c>
    </row>
    <row r="322" spans="1:15" x14ac:dyDescent="0.35">
      <c r="A322" s="283" t="s">
        <v>3233</v>
      </c>
      <c r="B322" s="283" t="s">
        <v>417</v>
      </c>
      <c r="C322" s="284" t="s">
        <v>418</v>
      </c>
      <c r="D322" s="283" t="s">
        <v>73</v>
      </c>
      <c r="E322" s="284" t="s">
        <v>45</v>
      </c>
      <c r="F322" s="283" t="s">
        <v>419</v>
      </c>
      <c r="G322" s="287" t="s">
        <v>1105</v>
      </c>
      <c r="H322" s="283" t="s">
        <v>1210</v>
      </c>
      <c r="I322" s="284" t="s">
        <v>1211</v>
      </c>
      <c r="J322" s="285">
        <v>97831600800</v>
      </c>
      <c r="K322" s="285">
        <v>97831600800</v>
      </c>
      <c r="L322" s="285">
        <v>97831600800</v>
      </c>
      <c r="M322" s="285">
        <v>68925862440</v>
      </c>
      <c r="N322" s="286">
        <v>932625132.08000004</v>
      </c>
      <c r="O322" s="286">
        <v>827312694.08000004</v>
      </c>
    </row>
    <row r="323" spans="1:15" x14ac:dyDescent="0.35">
      <c r="A323" s="283" t="s">
        <v>3233</v>
      </c>
      <c r="B323" s="283" t="s">
        <v>417</v>
      </c>
      <c r="C323" s="284" t="s">
        <v>418</v>
      </c>
      <c r="D323" s="283" t="s">
        <v>73</v>
      </c>
      <c r="E323" s="284" t="s">
        <v>45</v>
      </c>
      <c r="F323" s="283" t="s">
        <v>419</v>
      </c>
      <c r="G323" s="287" t="s">
        <v>1105</v>
      </c>
      <c r="H323" s="283" t="s">
        <v>1212</v>
      </c>
      <c r="I323" s="284" t="s">
        <v>1213</v>
      </c>
      <c r="J323" s="285">
        <v>3000000000</v>
      </c>
      <c r="K323" s="285">
        <v>500000000</v>
      </c>
      <c r="L323" s="285">
        <v>500000000</v>
      </c>
      <c r="M323" s="285">
        <v>0</v>
      </c>
      <c r="N323" s="286">
        <v>0</v>
      </c>
      <c r="O323" s="286">
        <v>0</v>
      </c>
    </row>
    <row r="324" spans="1:15" x14ac:dyDescent="0.35">
      <c r="A324" s="283" t="s">
        <v>3233</v>
      </c>
      <c r="B324" s="283" t="s">
        <v>417</v>
      </c>
      <c r="C324" s="284" t="s">
        <v>418</v>
      </c>
      <c r="D324" s="283" t="s">
        <v>73</v>
      </c>
      <c r="E324" s="284" t="s">
        <v>45</v>
      </c>
      <c r="F324" s="283" t="s">
        <v>419</v>
      </c>
      <c r="G324" s="287" t="s">
        <v>1105</v>
      </c>
      <c r="H324" s="283" t="s">
        <v>1214</v>
      </c>
      <c r="I324" s="284" t="s">
        <v>1215</v>
      </c>
      <c r="J324" s="285">
        <v>46519399200</v>
      </c>
      <c r="K324" s="285">
        <v>28750399200</v>
      </c>
      <c r="L324" s="285">
        <v>45719399200</v>
      </c>
      <c r="M324" s="285">
        <v>9381536400.9899998</v>
      </c>
      <c r="N324" s="286">
        <v>754663003.19000006</v>
      </c>
      <c r="O324" s="286">
        <v>754663003.19000006</v>
      </c>
    </row>
    <row r="325" spans="1:15" x14ac:dyDescent="0.35">
      <c r="A325" s="283" t="s">
        <v>3233</v>
      </c>
      <c r="B325" s="283" t="s">
        <v>417</v>
      </c>
      <c r="C325" s="284" t="s">
        <v>418</v>
      </c>
      <c r="D325" s="283" t="s">
        <v>73</v>
      </c>
      <c r="E325" s="284" t="s">
        <v>45</v>
      </c>
      <c r="F325" s="283" t="s">
        <v>419</v>
      </c>
      <c r="G325" s="287" t="s">
        <v>1105</v>
      </c>
      <c r="H325" s="283" t="s">
        <v>1204</v>
      </c>
      <c r="I325" s="284" t="s">
        <v>1205</v>
      </c>
      <c r="J325" s="285">
        <v>15000000000</v>
      </c>
      <c r="K325" s="285">
        <v>15000000000</v>
      </c>
      <c r="L325" s="285">
        <v>15000000000</v>
      </c>
      <c r="M325" s="285">
        <v>9168840924</v>
      </c>
      <c r="N325" s="286">
        <v>0</v>
      </c>
      <c r="O325" s="286">
        <v>0</v>
      </c>
    </row>
    <row r="326" spans="1:15" x14ac:dyDescent="0.35">
      <c r="A326" s="283" t="s">
        <v>3233</v>
      </c>
      <c r="B326" s="283" t="s">
        <v>417</v>
      </c>
      <c r="C326" s="284" t="s">
        <v>418</v>
      </c>
      <c r="D326" s="283" t="s">
        <v>73</v>
      </c>
      <c r="E326" s="284" t="s">
        <v>45</v>
      </c>
      <c r="F326" s="283" t="s">
        <v>419</v>
      </c>
      <c r="G326" s="287" t="s">
        <v>1105</v>
      </c>
      <c r="H326" s="283" t="s">
        <v>1208</v>
      </c>
      <c r="I326" s="284" t="s">
        <v>1209</v>
      </c>
      <c r="J326" s="285">
        <v>3500000000</v>
      </c>
      <c r="K326" s="285">
        <v>3500000000</v>
      </c>
      <c r="L326" s="285">
        <v>3500000000</v>
      </c>
      <c r="M326" s="285">
        <v>3451340062.1199999</v>
      </c>
      <c r="N326" s="286">
        <v>236593014.19999999</v>
      </c>
      <c r="O326" s="286">
        <v>236593014.19999999</v>
      </c>
    </row>
    <row r="327" spans="1:15" x14ac:dyDescent="0.35">
      <c r="A327" s="283" t="s">
        <v>3233</v>
      </c>
      <c r="B327" s="283" t="s">
        <v>417</v>
      </c>
      <c r="C327" s="284" t="s">
        <v>418</v>
      </c>
      <c r="D327" s="283" t="s">
        <v>73</v>
      </c>
      <c r="E327" s="284" t="s">
        <v>45</v>
      </c>
      <c r="F327" s="283" t="s">
        <v>419</v>
      </c>
      <c r="G327" s="287" t="s">
        <v>1105</v>
      </c>
      <c r="H327" s="283" t="s">
        <v>1249</v>
      </c>
      <c r="I327" s="284" t="s">
        <v>1250</v>
      </c>
      <c r="J327" s="285">
        <v>3000000000</v>
      </c>
      <c r="K327" s="285">
        <v>3000000000</v>
      </c>
      <c r="L327" s="285">
        <v>3000000000</v>
      </c>
      <c r="M327" s="285">
        <v>0</v>
      </c>
      <c r="N327" s="286">
        <v>0</v>
      </c>
      <c r="O327" s="286">
        <v>0</v>
      </c>
    </row>
    <row r="328" spans="1:15" x14ac:dyDescent="0.35">
      <c r="A328" s="283" t="s">
        <v>3233</v>
      </c>
      <c r="B328" s="283" t="s">
        <v>417</v>
      </c>
      <c r="C328" s="284" t="s">
        <v>418</v>
      </c>
      <c r="D328" s="283" t="s">
        <v>73</v>
      </c>
      <c r="E328" s="284" t="s">
        <v>45</v>
      </c>
      <c r="F328" s="283" t="s">
        <v>419</v>
      </c>
      <c r="G328" s="287" t="s">
        <v>1105</v>
      </c>
      <c r="H328" s="283" t="s">
        <v>1251</v>
      </c>
      <c r="I328" s="284" t="s">
        <v>1252</v>
      </c>
      <c r="J328" s="285">
        <v>3106000000</v>
      </c>
      <c r="K328" s="285">
        <v>3106000000</v>
      </c>
      <c r="L328" s="285">
        <v>3106000000</v>
      </c>
      <c r="M328" s="285">
        <v>2791637436</v>
      </c>
      <c r="N328" s="286">
        <v>0</v>
      </c>
      <c r="O328" s="286">
        <v>0</v>
      </c>
    </row>
    <row r="329" spans="1:15" x14ac:dyDescent="0.35">
      <c r="A329" s="283" t="s">
        <v>3233</v>
      </c>
      <c r="B329" s="283" t="s">
        <v>417</v>
      </c>
      <c r="C329" s="284" t="s">
        <v>418</v>
      </c>
      <c r="D329" s="283" t="s">
        <v>73</v>
      </c>
      <c r="E329" s="284" t="s">
        <v>45</v>
      </c>
      <c r="F329" s="283" t="s">
        <v>419</v>
      </c>
      <c r="G329" s="287" t="s">
        <v>1105</v>
      </c>
      <c r="H329" s="283" t="s">
        <v>1206</v>
      </c>
      <c r="I329" s="284" t="s">
        <v>1207</v>
      </c>
      <c r="J329" s="285">
        <v>900000000</v>
      </c>
      <c r="K329" s="285">
        <v>900000000</v>
      </c>
      <c r="L329" s="285">
        <v>900000000</v>
      </c>
      <c r="M329" s="285">
        <v>844152480</v>
      </c>
      <c r="N329" s="286">
        <v>46414567</v>
      </c>
      <c r="O329" s="286">
        <v>38952567</v>
      </c>
    </row>
    <row r="330" spans="1:15" x14ac:dyDescent="0.35">
      <c r="A330" s="283" t="s">
        <v>3233</v>
      </c>
      <c r="B330" s="283" t="s">
        <v>417</v>
      </c>
      <c r="C330" s="284" t="s">
        <v>418</v>
      </c>
      <c r="D330" s="283" t="s">
        <v>73</v>
      </c>
      <c r="E330" s="284" t="s">
        <v>45</v>
      </c>
      <c r="F330" s="283" t="s">
        <v>488</v>
      </c>
      <c r="G330" s="287" t="s">
        <v>934</v>
      </c>
      <c r="H330" s="283" t="s">
        <v>1222</v>
      </c>
      <c r="I330" s="284" t="s">
        <v>1223</v>
      </c>
      <c r="J330" s="285">
        <v>2000000000</v>
      </c>
      <c r="K330" s="285">
        <v>1200000000</v>
      </c>
      <c r="L330" s="285">
        <v>1200000000</v>
      </c>
      <c r="M330" s="285">
        <v>905799818.96000004</v>
      </c>
      <c r="N330" s="286">
        <v>410360711.60000002</v>
      </c>
      <c r="O330" s="286">
        <v>399449111.60000002</v>
      </c>
    </row>
    <row r="331" spans="1:15" x14ac:dyDescent="0.35">
      <c r="A331" s="283" t="s">
        <v>3233</v>
      </c>
      <c r="B331" s="283" t="s">
        <v>417</v>
      </c>
      <c r="C331" s="284" t="s">
        <v>418</v>
      </c>
      <c r="D331" s="283" t="s">
        <v>73</v>
      </c>
      <c r="E331" s="284" t="s">
        <v>45</v>
      </c>
      <c r="F331" s="283" t="s">
        <v>488</v>
      </c>
      <c r="G331" s="287" t="s">
        <v>934</v>
      </c>
      <c r="H331" s="283" t="s">
        <v>1218</v>
      </c>
      <c r="I331" s="284" t="s">
        <v>1219</v>
      </c>
      <c r="J331" s="285">
        <v>5000000000</v>
      </c>
      <c r="K331" s="285">
        <v>2500000000</v>
      </c>
      <c r="L331" s="285">
        <v>2499999999.96</v>
      </c>
      <c r="M331" s="285">
        <v>2356626399.5799999</v>
      </c>
      <c r="N331" s="286">
        <v>0</v>
      </c>
      <c r="O331" s="286">
        <v>0</v>
      </c>
    </row>
    <row r="332" spans="1:15" x14ac:dyDescent="0.35">
      <c r="A332" s="283" t="s">
        <v>3233</v>
      </c>
      <c r="B332" s="283" t="s">
        <v>538</v>
      </c>
      <c r="C332" s="284" t="s">
        <v>539</v>
      </c>
      <c r="D332" s="283" t="s">
        <v>73</v>
      </c>
      <c r="E332" s="284" t="s">
        <v>45</v>
      </c>
      <c r="F332" s="283" t="s">
        <v>365</v>
      </c>
      <c r="G332" s="287" t="s">
        <v>937</v>
      </c>
      <c r="H332" s="283" t="s">
        <v>935</v>
      </c>
      <c r="I332" s="284" t="s">
        <v>936</v>
      </c>
      <c r="J332" s="285">
        <v>11000000000</v>
      </c>
      <c r="K332" s="285">
        <v>11000000000</v>
      </c>
      <c r="L332" s="285">
        <v>10994572199</v>
      </c>
      <c r="M332" s="285">
        <v>1188104199</v>
      </c>
      <c r="N332" s="286">
        <v>0</v>
      </c>
      <c r="O332" s="286">
        <v>0</v>
      </c>
    </row>
    <row r="333" spans="1:15" x14ac:dyDescent="0.35">
      <c r="A333" s="283" t="s">
        <v>3233</v>
      </c>
      <c r="B333" s="283" t="s">
        <v>538</v>
      </c>
      <c r="C333" s="284" t="s">
        <v>539</v>
      </c>
      <c r="D333" s="283" t="s">
        <v>73</v>
      </c>
      <c r="E333" s="284" t="s">
        <v>45</v>
      </c>
      <c r="F333" s="283" t="s">
        <v>365</v>
      </c>
      <c r="G333" s="287" t="s">
        <v>937</v>
      </c>
      <c r="H333" s="283" t="s">
        <v>2911</v>
      </c>
      <c r="I333" s="284" t="s">
        <v>2912</v>
      </c>
      <c r="J333" s="285">
        <v>2000000000</v>
      </c>
      <c r="K333" s="285">
        <v>2000000000</v>
      </c>
      <c r="L333" s="285">
        <v>2000000000</v>
      </c>
      <c r="M333" s="285">
        <v>0</v>
      </c>
      <c r="N333" s="286">
        <v>0</v>
      </c>
      <c r="O333" s="286">
        <v>0</v>
      </c>
    </row>
    <row r="334" spans="1:15" x14ac:dyDescent="0.35">
      <c r="A334" s="283" t="s">
        <v>3233</v>
      </c>
      <c r="B334" s="283" t="s">
        <v>538</v>
      </c>
      <c r="C334" s="284" t="s">
        <v>539</v>
      </c>
      <c r="D334" s="283" t="s">
        <v>73</v>
      </c>
      <c r="E334" s="284" t="s">
        <v>45</v>
      </c>
      <c r="F334" s="283" t="s">
        <v>488</v>
      </c>
      <c r="G334" s="287" t="s">
        <v>934</v>
      </c>
      <c r="H334" s="283" t="s">
        <v>932</v>
      </c>
      <c r="I334" s="284" t="s">
        <v>933</v>
      </c>
      <c r="J334" s="285">
        <v>7000000000</v>
      </c>
      <c r="K334" s="285">
        <v>7000000000</v>
      </c>
      <c r="L334" s="285">
        <v>7000000000</v>
      </c>
      <c r="M334" s="285">
        <v>2173973725</v>
      </c>
      <c r="N334" s="286">
        <v>413673358</v>
      </c>
      <c r="O334" s="286">
        <v>413673358</v>
      </c>
    </row>
    <row r="335" spans="1:15" x14ac:dyDescent="0.35">
      <c r="A335" s="283" t="s">
        <v>3233</v>
      </c>
      <c r="B335" s="283" t="s">
        <v>521</v>
      </c>
      <c r="C335" s="284" t="s">
        <v>522</v>
      </c>
      <c r="D335" s="283" t="s">
        <v>89</v>
      </c>
      <c r="E335" s="284" t="s">
        <v>45</v>
      </c>
      <c r="F335" s="283" t="s">
        <v>93</v>
      </c>
      <c r="G335" s="287" t="s">
        <v>523</v>
      </c>
      <c r="H335" s="283" t="s">
        <v>944</v>
      </c>
      <c r="I335" s="284" t="s">
        <v>945</v>
      </c>
      <c r="J335" s="285">
        <v>45523480000</v>
      </c>
      <c r="K335" s="285">
        <v>45523480000</v>
      </c>
      <c r="L335" s="285">
        <v>40759584557.93</v>
      </c>
      <c r="M335" s="285">
        <v>31004826117</v>
      </c>
      <c r="N335" s="286">
        <v>599579340.13999999</v>
      </c>
      <c r="O335" s="286">
        <v>599579340.13999999</v>
      </c>
    </row>
    <row r="336" spans="1:15" x14ac:dyDescent="0.35">
      <c r="A336" s="283" t="s">
        <v>3233</v>
      </c>
      <c r="B336" s="283" t="s">
        <v>521</v>
      </c>
      <c r="C336" s="284" t="s">
        <v>522</v>
      </c>
      <c r="D336" s="283" t="s">
        <v>89</v>
      </c>
      <c r="E336" s="284" t="s">
        <v>45</v>
      </c>
      <c r="F336" s="283" t="s">
        <v>93</v>
      </c>
      <c r="G336" s="287" t="s">
        <v>523</v>
      </c>
      <c r="H336" s="283" t="s">
        <v>946</v>
      </c>
      <c r="I336" s="284" t="s">
        <v>947</v>
      </c>
      <c r="J336" s="285">
        <v>36095000000</v>
      </c>
      <c r="K336" s="285">
        <v>36095000000</v>
      </c>
      <c r="L336" s="285">
        <v>31615559091</v>
      </c>
      <c r="M336" s="285">
        <v>27478359256</v>
      </c>
      <c r="N336" s="286">
        <v>2346880125</v>
      </c>
      <c r="O336" s="286">
        <v>2346880125</v>
      </c>
    </row>
    <row r="337" spans="1:15" x14ac:dyDescent="0.35">
      <c r="A337" s="283" t="s">
        <v>3233</v>
      </c>
      <c r="B337" s="283" t="s">
        <v>521</v>
      </c>
      <c r="C337" s="284" t="s">
        <v>522</v>
      </c>
      <c r="D337" s="283" t="s">
        <v>89</v>
      </c>
      <c r="E337" s="284" t="s">
        <v>45</v>
      </c>
      <c r="F337" s="283" t="s">
        <v>365</v>
      </c>
      <c r="G337" s="287" t="s">
        <v>937</v>
      </c>
      <c r="H337" s="283" t="s">
        <v>938</v>
      </c>
      <c r="I337" s="284" t="s">
        <v>939</v>
      </c>
      <c r="J337" s="285">
        <v>8056520000</v>
      </c>
      <c r="K337" s="285">
        <v>8056520000</v>
      </c>
      <c r="L337" s="285">
        <v>0</v>
      </c>
      <c r="M337" s="285">
        <v>0</v>
      </c>
      <c r="N337" s="286">
        <v>0</v>
      </c>
      <c r="O337" s="286">
        <v>0</v>
      </c>
    </row>
    <row r="338" spans="1:15" x14ac:dyDescent="0.35">
      <c r="A338" s="283" t="s">
        <v>3233</v>
      </c>
      <c r="B338" s="283" t="s">
        <v>521</v>
      </c>
      <c r="C338" s="284" t="s">
        <v>522</v>
      </c>
      <c r="D338" s="283" t="s">
        <v>89</v>
      </c>
      <c r="E338" s="284" t="s">
        <v>45</v>
      </c>
      <c r="F338" s="283" t="s">
        <v>365</v>
      </c>
      <c r="G338" s="287" t="s">
        <v>937</v>
      </c>
      <c r="H338" s="283" t="s">
        <v>940</v>
      </c>
      <c r="I338" s="284" t="s">
        <v>941</v>
      </c>
      <c r="J338" s="285">
        <v>1830000000</v>
      </c>
      <c r="K338" s="285">
        <v>1830000000</v>
      </c>
      <c r="L338" s="285">
        <v>0</v>
      </c>
      <c r="M338" s="285">
        <v>0</v>
      </c>
      <c r="N338" s="286">
        <v>0</v>
      </c>
      <c r="O338" s="286">
        <v>0</v>
      </c>
    </row>
    <row r="339" spans="1:15" x14ac:dyDescent="0.35">
      <c r="A339" s="283" t="s">
        <v>3233</v>
      </c>
      <c r="B339" s="283" t="s">
        <v>427</v>
      </c>
      <c r="C339" s="284" t="s">
        <v>428</v>
      </c>
      <c r="D339" s="283" t="s">
        <v>76</v>
      </c>
      <c r="E339" s="284" t="s">
        <v>46</v>
      </c>
      <c r="F339" s="283" t="s">
        <v>488</v>
      </c>
      <c r="G339" s="287" t="s">
        <v>934</v>
      </c>
      <c r="H339" s="283" t="s">
        <v>942</v>
      </c>
      <c r="I339" s="284" t="s">
        <v>943</v>
      </c>
      <c r="J339" s="285">
        <v>3800000000</v>
      </c>
      <c r="K339" s="285">
        <v>3800000000</v>
      </c>
      <c r="L339" s="285">
        <v>3799141818</v>
      </c>
      <c r="M339" s="285">
        <v>1898218072</v>
      </c>
      <c r="N339" s="286">
        <v>444236330</v>
      </c>
      <c r="O339" s="286">
        <v>444236330</v>
      </c>
    </row>
    <row r="340" spans="1:15" x14ac:dyDescent="0.35">
      <c r="A340" s="283" t="s">
        <v>3233</v>
      </c>
      <c r="B340" s="283" t="s">
        <v>429</v>
      </c>
      <c r="C340" s="284" t="s">
        <v>430</v>
      </c>
      <c r="D340" s="283" t="s">
        <v>76</v>
      </c>
      <c r="E340" s="284" t="s">
        <v>46</v>
      </c>
      <c r="F340" s="283" t="s">
        <v>365</v>
      </c>
      <c r="G340" s="287" t="s">
        <v>937</v>
      </c>
      <c r="H340" s="283" t="s">
        <v>796</v>
      </c>
      <c r="I340" s="284" t="s">
        <v>949</v>
      </c>
      <c r="J340" s="285">
        <v>9265000000</v>
      </c>
      <c r="K340" s="285">
        <v>9265000000</v>
      </c>
      <c r="L340" s="285">
        <v>8815240715</v>
      </c>
      <c r="M340" s="285">
        <v>357790773</v>
      </c>
      <c r="N340" s="286">
        <v>51787083</v>
      </c>
      <c r="O340" s="286">
        <v>51787083</v>
      </c>
    </row>
    <row r="341" spans="1:15" x14ac:dyDescent="0.35">
      <c r="A341" s="283" t="s">
        <v>3233</v>
      </c>
      <c r="B341" s="283" t="s">
        <v>429</v>
      </c>
      <c r="C341" s="284" t="s">
        <v>430</v>
      </c>
      <c r="D341" s="283" t="s">
        <v>76</v>
      </c>
      <c r="E341" s="284" t="s">
        <v>46</v>
      </c>
      <c r="F341" s="283" t="s">
        <v>365</v>
      </c>
      <c r="G341" s="287" t="s">
        <v>937</v>
      </c>
      <c r="H341" s="283" t="s">
        <v>2913</v>
      </c>
      <c r="I341" s="284" t="s">
        <v>2914</v>
      </c>
      <c r="J341" s="285">
        <v>3751000000</v>
      </c>
      <c r="K341" s="285">
        <v>3751000000</v>
      </c>
      <c r="L341" s="285">
        <v>3675405000</v>
      </c>
      <c r="M341" s="285">
        <v>88905000</v>
      </c>
      <c r="N341" s="286">
        <v>13387500</v>
      </c>
      <c r="O341" s="286">
        <v>13387500</v>
      </c>
    </row>
    <row r="342" spans="1:15" x14ac:dyDescent="0.35">
      <c r="A342" s="283" t="s">
        <v>3233</v>
      </c>
      <c r="B342" s="283" t="s">
        <v>437</v>
      </c>
      <c r="C342" s="284" t="s">
        <v>438</v>
      </c>
      <c r="D342" s="283" t="s">
        <v>73</v>
      </c>
      <c r="E342" s="284" t="s">
        <v>45</v>
      </c>
      <c r="F342" s="283" t="s">
        <v>117</v>
      </c>
      <c r="G342" s="287" t="s">
        <v>573</v>
      </c>
      <c r="H342" s="283" t="s">
        <v>797</v>
      </c>
      <c r="I342" s="284" t="s">
        <v>798</v>
      </c>
      <c r="J342" s="285">
        <v>3552706426</v>
      </c>
      <c r="K342" s="285">
        <v>3552706426</v>
      </c>
      <c r="L342" s="285">
        <v>0</v>
      </c>
      <c r="M342" s="285">
        <v>0</v>
      </c>
      <c r="N342" s="286">
        <v>0</v>
      </c>
      <c r="O342" s="286">
        <v>0</v>
      </c>
    </row>
    <row r="343" spans="1:15" x14ac:dyDescent="0.35">
      <c r="A343" s="283" t="s">
        <v>3233</v>
      </c>
      <c r="B343" s="283" t="s">
        <v>461</v>
      </c>
      <c r="C343" s="284" t="s">
        <v>462</v>
      </c>
      <c r="D343" s="283" t="s">
        <v>76</v>
      </c>
      <c r="E343" s="284" t="s">
        <v>46</v>
      </c>
      <c r="F343" s="283" t="s">
        <v>169</v>
      </c>
      <c r="G343" s="287" t="s">
        <v>948</v>
      </c>
      <c r="H343" s="283" t="s">
        <v>983</v>
      </c>
      <c r="I343" s="284" t="s">
        <v>984</v>
      </c>
      <c r="J343" s="285">
        <v>3400000000</v>
      </c>
      <c r="K343" s="285">
        <v>3400000000</v>
      </c>
      <c r="L343" s="285">
        <v>71908000</v>
      </c>
      <c r="M343" s="285">
        <v>71136539</v>
      </c>
      <c r="N343" s="286">
        <v>19876539</v>
      </c>
      <c r="O343" s="286">
        <v>19876539</v>
      </c>
    </row>
    <row r="344" spans="1:15" x14ac:dyDescent="0.35">
      <c r="A344" s="283" t="s">
        <v>3233</v>
      </c>
      <c r="B344" s="283" t="s">
        <v>461</v>
      </c>
      <c r="C344" s="284" t="s">
        <v>462</v>
      </c>
      <c r="D344" s="283" t="s">
        <v>76</v>
      </c>
      <c r="E344" s="284" t="s">
        <v>46</v>
      </c>
      <c r="F344" s="283" t="s">
        <v>169</v>
      </c>
      <c r="G344" s="287" t="s">
        <v>948</v>
      </c>
      <c r="H344" s="283" t="s">
        <v>986</v>
      </c>
      <c r="I344" s="284" t="s">
        <v>987</v>
      </c>
      <c r="J344" s="285">
        <v>1200000000</v>
      </c>
      <c r="K344" s="285">
        <v>1200000000</v>
      </c>
      <c r="L344" s="285">
        <v>0</v>
      </c>
      <c r="M344" s="285">
        <v>0</v>
      </c>
      <c r="N344" s="286">
        <v>0</v>
      </c>
      <c r="O344" s="286">
        <v>0</v>
      </c>
    </row>
    <row r="345" spans="1:15" x14ac:dyDescent="0.35">
      <c r="A345" s="283" t="s">
        <v>3233</v>
      </c>
      <c r="B345" s="283" t="s">
        <v>461</v>
      </c>
      <c r="C345" s="284" t="s">
        <v>462</v>
      </c>
      <c r="D345" s="283" t="s">
        <v>76</v>
      </c>
      <c r="E345" s="284" t="s">
        <v>46</v>
      </c>
      <c r="F345" s="283" t="s">
        <v>169</v>
      </c>
      <c r="G345" s="287" t="s">
        <v>948</v>
      </c>
      <c r="H345" s="283" t="s">
        <v>988</v>
      </c>
      <c r="I345" s="284" t="s">
        <v>989</v>
      </c>
      <c r="J345" s="285">
        <v>700000000</v>
      </c>
      <c r="K345" s="285">
        <v>700000000</v>
      </c>
      <c r="L345" s="285">
        <v>129225000</v>
      </c>
      <c r="M345" s="285">
        <v>121575000</v>
      </c>
      <c r="N345" s="286">
        <v>17905000</v>
      </c>
      <c r="O345" s="286">
        <v>17905000</v>
      </c>
    </row>
    <row r="346" spans="1:15" x14ac:dyDescent="0.35">
      <c r="A346" s="283" t="s">
        <v>3233</v>
      </c>
      <c r="B346" s="283" t="s">
        <v>461</v>
      </c>
      <c r="C346" s="284" t="s">
        <v>462</v>
      </c>
      <c r="D346" s="283" t="s">
        <v>76</v>
      </c>
      <c r="E346" s="284" t="s">
        <v>46</v>
      </c>
      <c r="F346" s="283" t="s">
        <v>488</v>
      </c>
      <c r="G346" s="287" t="s">
        <v>934</v>
      </c>
      <c r="H346" s="283" t="s">
        <v>816</v>
      </c>
      <c r="I346" s="284" t="s">
        <v>985</v>
      </c>
      <c r="J346" s="285">
        <v>700000000</v>
      </c>
      <c r="K346" s="285">
        <v>700000000</v>
      </c>
      <c r="L346" s="285">
        <v>700000000</v>
      </c>
      <c r="M346" s="285">
        <v>700000000</v>
      </c>
      <c r="N346" s="286">
        <v>163000000</v>
      </c>
      <c r="O346" s="286">
        <v>163000000</v>
      </c>
    </row>
    <row r="347" spans="1:15" x14ac:dyDescent="0.35">
      <c r="A347" s="283" t="s">
        <v>3233</v>
      </c>
      <c r="B347" s="283" t="s">
        <v>489</v>
      </c>
      <c r="C347" s="284" t="s">
        <v>490</v>
      </c>
      <c r="D347" s="283" t="s">
        <v>76</v>
      </c>
      <c r="E347" s="284" t="s">
        <v>46</v>
      </c>
      <c r="F347" s="283" t="s">
        <v>488</v>
      </c>
      <c r="G347" s="287" t="s">
        <v>934</v>
      </c>
      <c r="H347" s="283" t="s">
        <v>990</v>
      </c>
      <c r="I347" s="284" t="s">
        <v>991</v>
      </c>
      <c r="J347" s="285">
        <v>3955000000</v>
      </c>
      <c r="K347" s="285">
        <v>3955000000</v>
      </c>
      <c r="L347" s="285">
        <v>3054279336.4200001</v>
      </c>
      <c r="M347" s="285">
        <v>807918571.75</v>
      </c>
      <c r="N347" s="286">
        <v>612659218</v>
      </c>
      <c r="O347" s="286">
        <v>612659218</v>
      </c>
    </row>
    <row r="348" spans="1:15" x14ac:dyDescent="0.35">
      <c r="A348" s="283" t="s">
        <v>3233</v>
      </c>
      <c r="B348" s="283" t="s">
        <v>463</v>
      </c>
      <c r="C348" s="284" t="s">
        <v>464</v>
      </c>
      <c r="D348" s="283" t="s">
        <v>76</v>
      </c>
      <c r="E348" s="284" t="s">
        <v>46</v>
      </c>
      <c r="F348" s="283" t="s">
        <v>488</v>
      </c>
      <c r="G348" s="287" t="s">
        <v>934</v>
      </c>
      <c r="H348" s="283" t="s">
        <v>998</v>
      </c>
      <c r="I348" s="284" t="s">
        <v>999</v>
      </c>
      <c r="J348" s="285">
        <v>8298000000</v>
      </c>
      <c r="K348" s="285">
        <v>8298000000</v>
      </c>
      <c r="L348" s="285">
        <v>3932541276</v>
      </c>
      <c r="M348" s="285">
        <v>2549188415</v>
      </c>
      <c r="N348" s="286">
        <v>732969820</v>
      </c>
      <c r="O348" s="286">
        <v>677451820</v>
      </c>
    </row>
    <row r="349" spans="1:15" x14ac:dyDescent="0.35">
      <c r="A349" s="283" t="s">
        <v>3233</v>
      </c>
      <c r="B349" s="283" t="s">
        <v>463</v>
      </c>
      <c r="C349" s="284" t="s">
        <v>464</v>
      </c>
      <c r="D349" s="283" t="s">
        <v>76</v>
      </c>
      <c r="E349" s="284" t="s">
        <v>46</v>
      </c>
      <c r="F349" s="283" t="s">
        <v>488</v>
      </c>
      <c r="G349" s="287" t="s">
        <v>934</v>
      </c>
      <c r="H349" s="283" t="s">
        <v>996</v>
      </c>
      <c r="I349" s="284" t="s">
        <v>997</v>
      </c>
      <c r="J349" s="285">
        <v>2300000000</v>
      </c>
      <c r="K349" s="285">
        <v>2300000000</v>
      </c>
      <c r="L349" s="285">
        <v>2300000000</v>
      </c>
      <c r="M349" s="285">
        <v>0</v>
      </c>
      <c r="N349" s="286">
        <v>0</v>
      </c>
      <c r="O349" s="286">
        <v>0</v>
      </c>
    </row>
    <row r="350" spans="1:15" x14ac:dyDescent="0.35">
      <c r="A350" s="283" t="s">
        <v>3233</v>
      </c>
      <c r="B350" s="283" t="s">
        <v>465</v>
      </c>
      <c r="C350" s="284" t="s">
        <v>466</v>
      </c>
      <c r="D350" s="283" t="s">
        <v>76</v>
      </c>
      <c r="E350" s="284" t="s">
        <v>46</v>
      </c>
      <c r="F350" s="283" t="s">
        <v>365</v>
      </c>
      <c r="G350" s="287" t="s">
        <v>937</v>
      </c>
      <c r="H350" s="283" t="s">
        <v>1000</v>
      </c>
      <c r="I350" s="284" t="s">
        <v>1001</v>
      </c>
      <c r="J350" s="285">
        <v>12618000000</v>
      </c>
      <c r="K350" s="285">
        <v>12618000000</v>
      </c>
      <c r="L350" s="285">
        <v>10339726866</v>
      </c>
      <c r="M350" s="285">
        <v>5980512605</v>
      </c>
      <c r="N350" s="286">
        <v>576193576.63</v>
      </c>
      <c r="O350" s="286">
        <v>120040303</v>
      </c>
    </row>
    <row r="351" spans="1:15" x14ac:dyDescent="0.35">
      <c r="A351" s="283" t="s">
        <v>3233</v>
      </c>
      <c r="B351" s="283" t="s">
        <v>465</v>
      </c>
      <c r="C351" s="284" t="s">
        <v>466</v>
      </c>
      <c r="D351" s="283" t="s">
        <v>76</v>
      </c>
      <c r="E351" s="284" t="s">
        <v>46</v>
      </c>
      <c r="F351" s="283" t="s">
        <v>488</v>
      </c>
      <c r="G351" s="287" t="s">
        <v>934</v>
      </c>
      <c r="H351" s="283" t="s">
        <v>992</v>
      </c>
      <c r="I351" s="284" t="s">
        <v>993</v>
      </c>
      <c r="J351" s="285">
        <v>5560000000</v>
      </c>
      <c r="K351" s="285">
        <v>5560000000</v>
      </c>
      <c r="L351" s="285">
        <v>1823068707</v>
      </c>
      <c r="M351" s="285">
        <v>1819478707</v>
      </c>
      <c r="N351" s="286">
        <v>75998873</v>
      </c>
      <c r="O351" s="286">
        <v>75998872</v>
      </c>
    </row>
    <row r="352" spans="1:15" x14ac:dyDescent="0.35">
      <c r="A352" s="283" t="s">
        <v>3233</v>
      </c>
      <c r="B352" s="283" t="s">
        <v>465</v>
      </c>
      <c r="C352" s="284" t="s">
        <v>466</v>
      </c>
      <c r="D352" s="283" t="s">
        <v>76</v>
      </c>
      <c r="E352" s="284" t="s">
        <v>46</v>
      </c>
      <c r="F352" s="283" t="s">
        <v>488</v>
      </c>
      <c r="G352" s="287" t="s">
        <v>934</v>
      </c>
      <c r="H352" s="283" t="s">
        <v>994</v>
      </c>
      <c r="I352" s="284" t="s">
        <v>995</v>
      </c>
      <c r="J352" s="285">
        <v>1322000000</v>
      </c>
      <c r="K352" s="285">
        <v>1322000000</v>
      </c>
      <c r="L352" s="285">
        <v>0</v>
      </c>
      <c r="M352" s="285">
        <v>0</v>
      </c>
      <c r="N352" s="286">
        <v>0</v>
      </c>
      <c r="O352" s="286">
        <v>0</v>
      </c>
    </row>
    <row r="353" spans="1:15" x14ac:dyDescent="0.35">
      <c r="A353" s="283" t="s">
        <v>3233</v>
      </c>
      <c r="B353" s="283" t="s">
        <v>467</v>
      </c>
      <c r="C353" s="284" t="s">
        <v>468</v>
      </c>
      <c r="D353" s="283" t="s">
        <v>76</v>
      </c>
      <c r="E353" s="284" t="s">
        <v>46</v>
      </c>
      <c r="F353" s="283" t="s">
        <v>488</v>
      </c>
      <c r="G353" s="287" t="s">
        <v>934</v>
      </c>
      <c r="H353" s="283" t="s">
        <v>2915</v>
      </c>
      <c r="I353" s="284" t="s">
        <v>2916</v>
      </c>
      <c r="J353" s="285">
        <v>3000000000</v>
      </c>
      <c r="K353" s="285">
        <v>3000000000</v>
      </c>
      <c r="L353" s="285">
        <v>3000000000</v>
      </c>
      <c r="M353" s="285">
        <v>0</v>
      </c>
      <c r="N353" s="286">
        <v>0</v>
      </c>
      <c r="O353" s="286">
        <v>0</v>
      </c>
    </row>
    <row r="354" spans="1:15" x14ac:dyDescent="0.35">
      <c r="A354" s="283" t="s">
        <v>3233</v>
      </c>
      <c r="B354" s="283" t="s">
        <v>467</v>
      </c>
      <c r="C354" s="284" t="s">
        <v>468</v>
      </c>
      <c r="D354" s="283" t="s">
        <v>76</v>
      </c>
      <c r="E354" s="284" t="s">
        <v>46</v>
      </c>
      <c r="F354" s="283" t="s">
        <v>488</v>
      </c>
      <c r="G354" s="287" t="s">
        <v>934</v>
      </c>
      <c r="H354" s="283" t="s">
        <v>2917</v>
      </c>
      <c r="I354" s="284" t="s">
        <v>2918</v>
      </c>
      <c r="J354" s="285">
        <v>3000000000</v>
      </c>
      <c r="K354" s="285">
        <v>3000000000</v>
      </c>
      <c r="L354" s="285">
        <v>2944370647</v>
      </c>
      <c r="M354" s="285">
        <v>2186787000</v>
      </c>
      <c r="N354" s="286">
        <v>874714800</v>
      </c>
      <c r="O354" s="286">
        <v>874714800</v>
      </c>
    </row>
    <row r="355" spans="1:15" x14ac:dyDescent="0.35">
      <c r="A355" s="283" t="s">
        <v>3233</v>
      </c>
      <c r="B355" s="283" t="s">
        <v>469</v>
      </c>
      <c r="C355" s="284" t="s">
        <v>470</v>
      </c>
      <c r="D355" s="283" t="s">
        <v>73</v>
      </c>
      <c r="E355" s="284" t="s">
        <v>45</v>
      </c>
      <c r="F355" s="283" t="s">
        <v>471</v>
      </c>
      <c r="G355" s="287" t="s">
        <v>1063</v>
      </c>
      <c r="H355" s="283" t="s">
        <v>1076</v>
      </c>
      <c r="I355" s="284" t="s">
        <v>1077</v>
      </c>
      <c r="J355" s="285">
        <v>11665000000</v>
      </c>
      <c r="K355" s="285">
        <v>9832000000</v>
      </c>
      <c r="L355" s="285">
        <v>9544577800</v>
      </c>
      <c r="M355" s="285">
        <v>9544577800</v>
      </c>
      <c r="N355" s="286">
        <v>8491203724.3000002</v>
      </c>
      <c r="O355" s="286">
        <v>8491203724.3000002</v>
      </c>
    </row>
    <row r="356" spans="1:15" x14ac:dyDescent="0.35">
      <c r="A356" s="283" t="s">
        <v>3233</v>
      </c>
      <c r="B356" s="283" t="s">
        <v>469</v>
      </c>
      <c r="C356" s="284" t="s">
        <v>470</v>
      </c>
      <c r="D356" s="283" t="s">
        <v>73</v>
      </c>
      <c r="E356" s="284" t="s">
        <v>45</v>
      </c>
      <c r="F356" s="283" t="s">
        <v>471</v>
      </c>
      <c r="G356" s="287" t="s">
        <v>1063</v>
      </c>
      <c r="H356" s="283" t="s">
        <v>1061</v>
      </c>
      <c r="I356" s="284" t="s">
        <v>1062</v>
      </c>
      <c r="J356" s="285">
        <v>16582160000</v>
      </c>
      <c r="K356" s="285">
        <v>14722160000</v>
      </c>
      <c r="L356" s="285">
        <v>14428111905.780001</v>
      </c>
      <c r="M356" s="285">
        <v>7256679619.7799997</v>
      </c>
      <c r="N356" s="286">
        <v>669056883.09000003</v>
      </c>
      <c r="O356" s="286">
        <v>669056883.09000003</v>
      </c>
    </row>
    <row r="357" spans="1:15" x14ac:dyDescent="0.35">
      <c r="A357" s="283" t="s">
        <v>3233</v>
      </c>
      <c r="B357" s="283" t="s">
        <v>469</v>
      </c>
      <c r="C357" s="284" t="s">
        <v>470</v>
      </c>
      <c r="D357" s="283" t="s">
        <v>73</v>
      </c>
      <c r="E357" s="284" t="s">
        <v>45</v>
      </c>
      <c r="F357" s="283" t="s">
        <v>471</v>
      </c>
      <c r="G357" s="287" t="s">
        <v>1063</v>
      </c>
      <c r="H357" s="283" t="s">
        <v>1074</v>
      </c>
      <c r="I357" s="284" t="s">
        <v>1075</v>
      </c>
      <c r="J357" s="285">
        <v>20358478535</v>
      </c>
      <c r="K357" s="285">
        <v>20358478535</v>
      </c>
      <c r="L357" s="285">
        <v>18837211822</v>
      </c>
      <c r="M357" s="285">
        <v>0</v>
      </c>
      <c r="N357" s="286">
        <v>0</v>
      </c>
      <c r="O357" s="286">
        <v>0</v>
      </c>
    </row>
    <row r="358" spans="1:15" x14ac:dyDescent="0.35">
      <c r="A358" s="283" t="s">
        <v>3233</v>
      </c>
      <c r="B358" s="283" t="s">
        <v>469</v>
      </c>
      <c r="C358" s="284" t="s">
        <v>470</v>
      </c>
      <c r="D358" s="283" t="s">
        <v>73</v>
      </c>
      <c r="E358" s="284" t="s">
        <v>45</v>
      </c>
      <c r="F358" s="283" t="s">
        <v>471</v>
      </c>
      <c r="G358" s="287" t="s">
        <v>1063</v>
      </c>
      <c r="H358" s="283" t="s">
        <v>1072</v>
      </c>
      <c r="I358" s="284" t="s">
        <v>1073</v>
      </c>
      <c r="J358" s="285">
        <v>105629587624</v>
      </c>
      <c r="K358" s="285">
        <v>103248587624</v>
      </c>
      <c r="L358" s="285">
        <v>95670248639.350006</v>
      </c>
      <c r="M358" s="285">
        <v>31591365262.310001</v>
      </c>
      <c r="N358" s="286">
        <v>2196281536.9200001</v>
      </c>
      <c r="O358" s="286">
        <v>2196281536.9200001</v>
      </c>
    </row>
    <row r="359" spans="1:15" x14ac:dyDescent="0.35">
      <c r="A359" s="283" t="s">
        <v>3233</v>
      </c>
      <c r="B359" s="283" t="s">
        <v>469</v>
      </c>
      <c r="C359" s="284" t="s">
        <v>470</v>
      </c>
      <c r="D359" s="283" t="s">
        <v>73</v>
      </c>
      <c r="E359" s="284" t="s">
        <v>45</v>
      </c>
      <c r="F359" s="283" t="s">
        <v>471</v>
      </c>
      <c r="G359" s="287" t="s">
        <v>1063</v>
      </c>
      <c r="H359" s="283" t="s">
        <v>1070</v>
      </c>
      <c r="I359" s="284" t="s">
        <v>1071</v>
      </c>
      <c r="J359" s="285">
        <v>29978000000</v>
      </c>
      <c r="K359" s="285">
        <v>29978000000</v>
      </c>
      <c r="L359" s="285">
        <v>17067722770.32</v>
      </c>
      <c r="M359" s="285">
        <v>14989461823.299999</v>
      </c>
      <c r="N359" s="286">
        <v>0</v>
      </c>
      <c r="O359" s="286">
        <v>0</v>
      </c>
    </row>
    <row r="360" spans="1:15" x14ac:dyDescent="0.35">
      <c r="A360" s="283" t="s">
        <v>3233</v>
      </c>
      <c r="B360" s="283" t="s">
        <v>469</v>
      </c>
      <c r="C360" s="284" t="s">
        <v>470</v>
      </c>
      <c r="D360" s="283" t="s">
        <v>73</v>
      </c>
      <c r="E360" s="284" t="s">
        <v>45</v>
      </c>
      <c r="F360" s="283" t="s">
        <v>471</v>
      </c>
      <c r="G360" s="287" t="s">
        <v>1063</v>
      </c>
      <c r="H360" s="283" t="s">
        <v>1066</v>
      </c>
      <c r="I360" s="284" t="s">
        <v>1067</v>
      </c>
      <c r="J360" s="285">
        <v>23041000000</v>
      </c>
      <c r="K360" s="285">
        <v>6531000000</v>
      </c>
      <c r="L360" s="285">
        <v>847000000</v>
      </c>
      <c r="M360" s="285">
        <v>0</v>
      </c>
      <c r="N360" s="286">
        <v>0</v>
      </c>
      <c r="O360" s="286">
        <v>0</v>
      </c>
    </row>
    <row r="361" spans="1:15" x14ac:dyDescent="0.35">
      <c r="A361" s="283" t="s">
        <v>3233</v>
      </c>
      <c r="B361" s="283" t="s">
        <v>469</v>
      </c>
      <c r="C361" s="284" t="s">
        <v>470</v>
      </c>
      <c r="D361" s="283" t="s">
        <v>73</v>
      </c>
      <c r="E361" s="284" t="s">
        <v>45</v>
      </c>
      <c r="F361" s="283" t="s">
        <v>471</v>
      </c>
      <c r="G361" s="287" t="s">
        <v>1063</v>
      </c>
      <c r="H361" s="283" t="s">
        <v>1068</v>
      </c>
      <c r="I361" s="284" t="s">
        <v>1069</v>
      </c>
      <c r="J361" s="285">
        <v>28548000000</v>
      </c>
      <c r="K361" s="285">
        <v>28301000000</v>
      </c>
      <c r="L361" s="285">
        <v>15163870581</v>
      </c>
      <c r="M361" s="285">
        <v>0</v>
      </c>
      <c r="N361" s="286">
        <v>0</v>
      </c>
      <c r="O361" s="286">
        <v>0</v>
      </c>
    </row>
    <row r="362" spans="1:15" x14ac:dyDescent="0.35">
      <c r="A362" s="283" t="s">
        <v>3233</v>
      </c>
      <c r="B362" s="283" t="s">
        <v>469</v>
      </c>
      <c r="C362" s="284" t="s">
        <v>470</v>
      </c>
      <c r="D362" s="283" t="s">
        <v>73</v>
      </c>
      <c r="E362" s="284" t="s">
        <v>45</v>
      </c>
      <c r="F362" s="283" t="s">
        <v>488</v>
      </c>
      <c r="G362" s="287" t="s">
        <v>934</v>
      </c>
      <c r="H362" s="283" t="s">
        <v>1064</v>
      </c>
      <c r="I362" s="284" t="s">
        <v>1065</v>
      </c>
      <c r="J362" s="285">
        <v>1000000000</v>
      </c>
      <c r="K362" s="285">
        <v>1000000000</v>
      </c>
      <c r="L362" s="285">
        <v>655331000</v>
      </c>
      <c r="M362" s="285">
        <v>0</v>
      </c>
      <c r="N362" s="286">
        <v>0</v>
      </c>
      <c r="O362" s="286">
        <v>0</v>
      </c>
    </row>
    <row r="363" spans="1:15" x14ac:dyDescent="0.35">
      <c r="A363" s="283" t="s">
        <v>3233</v>
      </c>
      <c r="B363" s="283" t="s">
        <v>469</v>
      </c>
      <c r="C363" s="284" t="s">
        <v>470</v>
      </c>
      <c r="D363" s="283" t="s">
        <v>89</v>
      </c>
      <c r="E363" s="284" t="s">
        <v>45</v>
      </c>
      <c r="F363" s="283" t="s">
        <v>471</v>
      </c>
      <c r="G363" s="287" t="s">
        <v>1063</v>
      </c>
      <c r="H363" s="283" t="s">
        <v>1066</v>
      </c>
      <c r="I363" s="284" t="s">
        <v>1067</v>
      </c>
      <c r="J363" s="285">
        <v>26153000000</v>
      </c>
      <c r="K363" s="285">
        <v>26153000000</v>
      </c>
      <c r="L363" s="285">
        <v>25275102741</v>
      </c>
      <c r="M363" s="285">
        <v>0</v>
      </c>
      <c r="N363" s="286">
        <v>0</v>
      </c>
      <c r="O363" s="286">
        <v>0</v>
      </c>
    </row>
    <row r="364" spans="1:15" x14ac:dyDescent="0.35">
      <c r="A364" s="283" t="s">
        <v>3233</v>
      </c>
      <c r="B364" s="283" t="s">
        <v>472</v>
      </c>
      <c r="C364" s="284" t="s">
        <v>473</v>
      </c>
      <c r="D364" s="283" t="s">
        <v>73</v>
      </c>
      <c r="E364" s="284" t="s">
        <v>45</v>
      </c>
      <c r="F364" s="283" t="s">
        <v>365</v>
      </c>
      <c r="G364" s="287" t="s">
        <v>937</v>
      </c>
      <c r="H364" s="283" t="s">
        <v>1078</v>
      </c>
      <c r="I364" s="284" t="s">
        <v>1079</v>
      </c>
      <c r="J364" s="285">
        <v>12530688032</v>
      </c>
      <c r="K364" s="285">
        <v>12530688032</v>
      </c>
      <c r="L364" s="285">
        <v>12530688032</v>
      </c>
      <c r="M364" s="285">
        <v>12530688032</v>
      </c>
      <c r="N364" s="286">
        <v>1002825535.51</v>
      </c>
      <c r="O364" s="286">
        <v>1002825535.51</v>
      </c>
    </row>
    <row r="365" spans="1:15" x14ac:dyDescent="0.35">
      <c r="A365" s="283" t="s">
        <v>3234</v>
      </c>
      <c r="B365" s="283" t="s">
        <v>240</v>
      </c>
      <c r="C365" s="284" t="s">
        <v>2919</v>
      </c>
      <c r="D365" s="283" t="s">
        <v>73</v>
      </c>
      <c r="E365" s="284" t="s">
        <v>45</v>
      </c>
      <c r="F365" s="283" t="s">
        <v>243</v>
      </c>
      <c r="G365" s="287" t="s">
        <v>581</v>
      </c>
      <c r="H365" s="283" t="s">
        <v>2578</v>
      </c>
      <c r="I365" s="284" t="s">
        <v>2579</v>
      </c>
      <c r="J365" s="285">
        <v>50000000000</v>
      </c>
      <c r="K365" s="285">
        <v>50000000000</v>
      </c>
      <c r="L365" s="285">
        <v>29183105015</v>
      </c>
      <c r="M365" s="285">
        <v>1631491257</v>
      </c>
      <c r="N365" s="286">
        <v>184671845</v>
      </c>
      <c r="O365" s="286">
        <v>184671845</v>
      </c>
    </row>
    <row r="366" spans="1:15" x14ac:dyDescent="0.35">
      <c r="A366" s="283" t="s">
        <v>3234</v>
      </c>
      <c r="B366" s="283" t="s">
        <v>240</v>
      </c>
      <c r="C366" s="284" t="s">
        <v>2919</v>
      </c>
      <c r="D366" s="283" t="s">
        <v>73</v>
      </c>
      <c r="E366" s="284" t="s">
        <v>45</v>
      </c>
      <c r="F366" s="283" t="s">
        <v>243</v>
      </c>
      <c r="G366" s="287" t="s">
        <v>581</v>
      </c>
      <c r="H366" s="283" t="s">
        <v>2598</v>
      </c>
      <c r="I366" s="284" t="s">
        <v>2599</v>
      </c>
      <c r="J366" s="285">
        <v>13000000000</v>
      </c>
      <c r="K366" s="285">
        <v>13000000000</v>
      </c>
      <c r="L366" s="285">
        <v>11167317274</v>
      </c>
      <c r="M366" s="285">
        <v>2893302770</v>
      </c>
      <c r="N366" s="286">
        <v>176450139</v>
      </c>
      <c r="O366" s="286">
        <v>176450139</v>
      </c>
    </row>
    <row r="367" spans="1:15" x14ac:dyDescent="0.35">
      <c r="A367" s="283" t="s">
        <v>3234</v>
      </c>
      <c r="B367" s="283" t="s">
        <v>240</v>
      </c>
      <c r="C367" s="284" t="s">
        <v>2919</v>
      </c>
      <c r="D367" s="283" t="s">
        <v>73</v>
      </c>
      <c r="E367" s="284" t="s">
        <v>45</v>
      </c>
      <c r="F367" s="283" t="s">
        <v>243</v>
      </c>
      <c r="G367" s="287" t="s">
        <v>581</v>
      </c>
      <c r="H367" s="283" t="s">
        <v>2596</v>
      </c>
      <c r="I367" s="284" t="s">
        <v>2597</v>
      </c>
      <c r="J367" s="285">
        <v>13000000000</v>
      </c>
      <c r="K367" s="285">
        <v>13000000000</v>
      </c>
      <c r="L367" s="285">
        <v>11326265600</v>
      </c>
      <c r="M367" s="285">
        <v>734601205</v>
      </c>
      <c r="N367" s="286">
        <v>84351338</v>
      </c>
      <c r="O367" s="286">
        <v>84351338</v>
      </c>
    </row>
    <row r="368" spans="1:15" x14ac:dyDescent="0.35">
      <c r="A368" s="283" t="s">
        <v>3234</v>
      </c>
      <c r="B368" s="283" t="s">
        <v>240</v>
      </c>
      <c r="C368" s="284" t="s">
        <v>2919</v>
      </c>
      <c r="D368" s="283" t="s">
        <v>73</v>
      </c>
      <c r="E368" s="284" t="s">
        <v>45</v>
      </c>
      <c r="F368" s="283" t="s">
        <v>243</v>
      </c>
      <c r="G368" s="287" t="s">
        <v>581</v>
      </c>
      <c r="H368" s="283" t="s">
        <v>2594</v>
      </c>
      <c r="I368" s="284" t="s">
        <v>2595</v>
      </c>
      <c r="J368" s="285">
        <v>15000000000</v>
      </c>
      <c r="K368" s="285">
        <v>15000000000</v>
      </c>
      <c r="L368" s="285">
        <v>12754830000</v>
      </c>
      <c r="M368" s="285">
        <v>1466180765</v>
      </c>
      <c r="N368" s="286">
        <v>122845857</v>
      </c>
      <c r="O368" s="286">
        <v>122845857</v>
      </c>
    </row>
    <row r="369" spans="1:15" x14ac:dyDescent="0.35">
      <c r="A369" s="283" t="s">
        <v>3234</v>
      </c>
      <c r="B369" s="283" t="s">
        <v>240</v>
      </c>
      <c r="C369" s="284" t="s">
        <v>2919</v>
      </c>
      <c r="D369" s="283" t="s">
        <v>73</v>
      </c>
      <c r="E369" s="284" t="s">
        <v>45</v>
      </c>
      <c r="F369" s="283" t="s">
        <v>243</v>
      </c>
      <c r="G369" s="287" t="s">
        <v>581</v>
      </c>
      <c r="H369" s="283" t="s">
        <v>2582</v>
      </c>
      <c r="I369" s="284" t="s">
        <v>2583</v>
      </c>
      <c r="J369" s="285">
        <v>15000000000</v>
      </c>
      <c r="K369" s="285">
        <v>15000000000</v>
      </c>
      <c r="L369" s="285">
        <v>10877803000</v>
      </c>
      <c r="M369" s="285">
        <v>1338445509</v>
      </c>
      <c r="N369" s="286">
        <v>123067424</v>
      </c>
      <c r="O369" s="286">
        <v>123067424</v>
      </c>
    </row>
    <row r="370" spans="1:15" x14ac:dyDescent="0.35">
      <c r="A370" s="283" t="s">
        <v>3234</v>
      </c>
      <c r="B370" s="283" t="s">
        <v>240</v>
      </c>
      <c r="C370" s="284" t="s">
        <v>2919</v>
      </c>
      <c r="D370" s="283" t="s">
        <v>73</v>
      </c>
      <c r="E370" s="284" t="s">
        <v>45</v>
      </c>
      <c r="F370" s="283" t="s">
        <v>241</v>
      </c>
      <c r="G370" s="287" t="s">
        <v>242</v>
      </c>
      <c r="H370" s="283" t="s">
        <v>2586</v>
      </c>
      <c r="I370" s="284" t="s">
        <v>2587</v>
      </c>
      <c r="J370" s="285">
        <v>162170000000</v>
      </c>
      <c r="K370" s="285">
        <v>162170000000</v>
      </c>
      <c r="L370" s="285">
        <v>109679311961.33</v>
      </c>
      <c r="M370" s="285">
        <v>50664428406</v>
      </c>
      <c r="N370" s="286">
        <v>20881608512</v>
      </c>
      <c r="O370" s="286">
        <v>20874096717</v>
      </c>
    </row>
    <row r="371" spans="1:15" x14ac:dyDescent="0.35">
      <c r="A371" s="283" t="s">
        <v>3234</v>
      </c>
      <c r="B371" s="283" t="s">
        <v>240</v>
      </c>
      <c r="C371" s="284" t="s">
        <v>2919</v>
      </c>
      <c r="D371" s="283" t="s">
        <v>73</v>
      </c>
      <c r="E371" s="284" t="s">
        <v>45</v>
      </c>
      <c r="F371" s="283" t="s">
        <v>241</v>
      </c>
      <c r="G371" s="287" t="s">
        <v>242</v>
      </c>
      <c r="H371" s="283" t="s">
        <v>2588</v>
      </c>
      <c r="I371" s="284" t="s">
        <v>2589</v>
      </c>
      <c r="J371" s="285">
        <v>25000000000</v>
      </c>
      <c r="K371" s="285">
        <v>25000000000</v>
      </c>
      <c r="L371" s="285">
        <v>21850667365.330002</v>
      </c>
      <c r="M371" s="285">
        <v>10159433905.5</v>
      </c>
      <c r="N371" s="286">
        <v>5535148658.5</v>
      </c>
      <c r="O371" s="286">
        <v>5529004037.5</v>
      </c>
    </row>
    <row r="372" spans="1:15" x14ac:dyDescent="0.35">
      <c r="A372" s="283" t="s">
        <v>3234</v>
      </c>
      <c r="B372" s="283" t="s">
        <v>240</v>
      </c>
      <c r="C372" s="284" t="s">
        <v>2919</v>
      </c>
      <c r="D372" s="283" t="s">
        <v>73</v>
      </c>
      <c r="E372" s="284" t="s">
        <v>45</v>
      </c>
      <c r="F372" s="283" t="s">
        <v>241</v>
      </c>
      <c r="G372" s="287" t="s">
        <v>242</v>
      </c>
      <c r="H372" s="283" t="s">
        <v>2590</v>
      </c>
      <c r="I372" s="284" t="s">
        <v>2591</v>
      </c>
      <c r="J372" s="285">
        <v>182831157797</v>
      </c>
      <c r="K372" s="285">
        <v>82831157797</v>
      </c>
      <c r="L372" s="285">
        <v>50341158585.510002</v>
      </c>
      <c r="M372" s="285">
        <v>33555592640.510002</v>
      </c>
      <c r="N372" s="286">
        <v>1123522836</v>
      </c>
      <c r="O372" s="286">
        <v>1123522836</v>
      </c>
    </row>
    <row r="373" spans="1:15" x14ac:dyDescent="0.35">
      <c r="A373" s="283" t="s">
        <v>3234</v>
      </c>
      <c r="B373" s="283" t="s">
        <v>240</v>
      </c>
      <c r="C373" s="284" t="s">
        <v>2919</v>
      </c>
      <c r="D373" s="283" t="s">
        <v>73</v>
      </c>
      <c r="E373" s="284" t="s">
        <v>45</v>
      </c>
      <c r="F373" s="283" t="s">
        <v>241</v>
      </c>
      <c r="G373" s="287" t="s">
        <v>242</v>
      </c>
      <c r="H373" s="283" t="s">
        <v>2580</v>
      </c>
      <c r="I373" s="284" t="s">
        <v>2581</v>
      </c>
      <c r="J373" s="285">
        <v>1100000000</v>
      </c>
      <c r="K373" s="285">
        <v>1100000000</v>
      </c>
      <c r="L373" s="285">
        <v>675000000</v>
      </c>
      <c r="M373" s="285">
        <v>593374185</v>
      </c>
      <c r="N373" s="286">
        <v>122521298</v>
      </c>
      <c r="O373" s="286">
        <v>122521298</v>
      </c>
    </row>
    <row r="374" spans="1:15" x14ac:dyDescent="0.35">
      <c r="A374" s="283" t="s">
        <v>3234</v>
      </c>
      <c r="B374" s="283" t="s">
        <v>240</v>
      </c>
      <c r="C374" s="284" t="s">
        <v>2919</v>
      </c>
      <c r="D374" s="283" t="s">
        <v>73</v>
      </c>
      <c r="E374" s="284" t="s">
        <v>45</v>
      </c>
      <c r="F374" s="283" t="s">
        <v>241</v>
      </c>
      <c r="G374" s="287" t="s">
        <v>242</v>
      </c>
      <c r="H374" s="283" t="s">
        <v>2592</v>
      </c>
      <c r="I374" s="284" t="s">
        <v>2593</v>
      </c>
      <c r="J374" s="285">
        <v>1000000000</v>
      </c>
      <c r="K374" s="285">
        <v>1000000000</v>
      </c>
      <c r="L374" s="285">
        <v>409500000</v>
      </c>
      <c r="M374" s="285">
        <v>259500000</v>
      </c>
      <c r="N374" s="286">
        <v>13000000</v>
      </c>
      <c r="O374" s="286">
        <v>13000000</v>
      </c>
    </row>
    <row r="375" spans="1:15" x14ac:dyDescent="0.35">
      <c r="A375" s="283" t="s">
        <v>3234</v>
      </c>
      <c r="B375" s="283" t="s">
        <v>240</v>
      </c>
      <c r="C375" s="284" t="s">
        <v>2919</v>
      </c>
      <c r="D375" s="283" t="s">
        <v>73</v>
      </c>
      <c r="E375" s="284" t="s">
        <v>45</v>
      </c>
      <c r="F375" s="283" t="s">
        <v>241</v>
      </c>
      <c r="G375" s="287" t="s">
        <v>242</v>
      </c>
      <c r="H375" s="283" t="s">
        <v>2584</v>
      </c>
      <c r="I375" s="284" t="s">
        <v>2585</v>
      </c>
      <c r="J375" s="285">
        <v>75290000000</v>
      </c>
      <c r="K375" s="285">
        <v>55290000000</v>
      </c>
      <c r="L375" s="285">
        <v>29548688933</v>
      </c>
      <c r="M375" s="285">
        <v>28952552365</v>
      </c>
      <c r="N375" s="286">
        <v>74295027</v>
      </c>
      <c r="O375" s="286">
        <v>74295027</v>
      </c>
    </row>
    <row r="376" spans="1:15" x14ac:dyDescent="0.35">
      <c r="A376" s="283" t="s">
        <v>3234</v>
      </c>
      <c r="B376" s="283" t="s">
        <v>240</v>
      </c>
      <c r="C376" s="284" t="s">
        <v>2919</v>
      </c>
      <c r="D376" s="283" t="s">
        <v>73</v>
      </c>
      <c r="E376" s="284" t="s">
        <v>45</v>
      </c>
      <c r="F376" s="283" t="s">
        <v>241</v>
      </c>
      <c r="G376" s="287" t="s">
        <v>242</v>
      </c>
      <c r="H376" s="283" t="s">
        <v>2576</v>
      </c>
      <c r="I376" s="284" t="s">
        <v>2577</v>
      </c>
      <c r="J376" s="285">
        <v>53000000000</v>
      </c>
      <c r="K376" s="285">
        <v>53000000000</v>
      </c>
      <c r="L376" s="285">
        <v>43062330000</v>
      </c>
      <c r="M376" s="285">
        <v>5596235360</v>
      </c>
      <c r="N376" s="286">
        <v>4252873517</v>
      </c>
      <c r="O376" s="286">
        <v>4252873517</v>
      </c>
    </row>
    <row r="377" spans="1:15" x14ac:dyDescent="0.35">
      <c r="A377" s="283" t="s">
        <v>3234</v>
      </c>
      <c r="B377" s="283" t="s">
        <v>240</v>
      </c>
      <c r="C377" s="284" t="s">
        <v>2919</v>
      </c>
      <c r="D377" s="283" t="s">
        <v>73</v>
      </c>
      <c r="E377" s="284" t="s">
        <v>45</v>
      </c>
      <c r="F377" s="283" t="s">
        <v>241</v>
      </c>
      <c r="G377" s="287" t="s">
        <v>242</v>
      </c>
      <c r="H377" s="283" t="s">
        <v>2600</v>
      </c>
      <c r="I377" s="284" t="s">
        <v>2601</v>
      </c>
      <c r="J377" s="285">
        <v>3750000000</v>
      </c>
      <c r="K377" s="285">
        <v>3750000000</v>
      </c>
      <c r="L377" s="285">
        <v>3285934930</v>
      </c>
      <c r="M377" s="285">
        <v>2780479247</v>
      </c>
      <c r="N377" s="286">
        <v>365577377</v>
      </c>
      <c r="O377" s="286">
        <v>365577377</v>
      </c>
    </row>
    <row r="378" spans="1:15" x14ac:dyDescent="0.35">
      <c r="A378" s="283" t="s">
        <v>3234</v>
      </c>
      <c r="B378" s="283" t="s">
        <v>240</v>
      </c>
      <c r="C378" s="284" t="s">
        <v>2919</v>
      </c>
      <c r="D378" s="283" t="s">
        <v>73</v>
      </c>
      <c r="E378" s="284" t="s">
        <v>45</v>
      </c>
      <c r="F378" s="283" t="s">
        <v>241</v>
      </c>
      <c r="G378" s="287" t="s">
        <v>242</v>
      </c>
      <c r="H378" s="283" t="s">
        <v>2602</v>
      </c>
      <c r="I378" s="284" t="s">
        <v>2603</v>
      </c>
      <c r="J378" s="285">
        <v>3000000000</v>
      </c>
      <c r="K378" s="285">
        <v>3000000000</v>
      </c>
      <c r="L378" s="285">
        <v>2845391900</v>
      </c>
      <c r="M378" s="285">
        <v>345104000</v>
      </c>
      <c r="N378" s="286">
        <v>169510400</v>
      </c>
      <c r="O378" s="286">
        <v>169510400</v>
      </c>
    </row>
    <row r="379" spans="1:15" x14ac:dyDescent="0.35">
      <c r="A379" s="283" t="s">
        <v>3234</v>
      </c>
      <c r="B379" s="283" t="s">
        <v>240</v>
      </c>
      <c r="C379" s="284" t="s">
        <v>2919</v>
      </c>
      <c r="D379" s="283" t="s">
        <v>73</v>
      </c>
      <c r="E379" s="284" t="s">
        <v>45</v>
      </c>
      <c r="F379" s="283" t="s">
        <v>241</v>
      </c>
      <c r="G379" s="287" t="s">
        <v>242</v>
      </c>
      <c r="H379" s="283" t="s">
        <v>2569</v>
      </c>
      <c r="I379" s="284" t="s">
        <v>2570</v>
      </c>
      <c r="J379" s="285">
        <v>5000000000</v>
      </c>
      <c r="K379" s="285">
        <v>5000000000</v>
      </c>
      <c r="L379" s="285">
        <v>4618471674</v>
      </c>
      <c r="M379" s="285">
        <v>1526751181</v>
      </c>
      <c r="N379" s="286">
        <v>174577949</v>
      </c>
      <c r="O379" s="286">
        <v>174577949</v>
      </c>
    </row>
    <row r="380" spans="1:15" x14ac:dyDescent="0.35">
      <c r="A380" s="283" t="s">
        <v>3234</v>
      </c>
      <c r="B380" s="283" t="s">
        <v>240</v>
      </c>
      <c r="C380" s="284" t="s">
        <v>2919</v>
      </c>
      <c r="D380" s="283" t="s">
        <v>73</v>
      </c>
      <c r="E380" s="284" t="s">
        <v>45</v>
      </c>
      <c r="F380" s="283" t="s">
        <v>244</v>
      </c>
      <c r="G380" s="287" t="s">
        <v>2573</v>
      </c>
      <c r="H380" s="283" t="s">
        <v>2574</v>
      </c>
      <c r="I380" s="284" t="s">
        <v>2575</v>
      </c>
      <c r="J380" s="285">
        <v>4000000000</v>
      </c>
      <c r="K380" s="285">
        <v>4000000000</v>
      </c>
      <c r="L380" s="285">
        <v>1520700005.0899999</v>
      </c>
      <c r="M380" s="285">
        <v>1117130270.0899999</v>
      </c>
      <c r="N380" s="286">
        <v>203293565.27000001</v>
      </c>
      <c r="O380" s="286">
        <v>203293565.27000001</v>
      </c>
    </row>
    <row r="381" spans="1:15" x14ac:dyDescent="0.35">
      <c r="A381" s="283" t="s">
        <v>3234</v>
      </c>
      <c r="B381" s="283" t="s">
        <v>240</v>
      </c>
      <c r="C381" s="284" t="s">
        <v>2919</v>
      </c>
      <c r="D381" s="283" t="s">
        <v>73</v>
      </c>
      <c r="E381" s="284" t="s">
        <v>45</v>
      </c>
      <c r="F381" s="283" t="s">
        <v>244</v>
      </c>
      <c r="G381" s="287" t="s">
        <v>2573</v>
      </c>
      <c r="H381" s="283" t="s">
        <v>2571</v>
      </c>
      <c r="I381" s="284" t="s">
        <v>2572</v>
      </c>
      <c r="J381" s="285">
        <v>8000000000</v>
      </c>
      <c r="K381" s="285">
        <v>8000000000</v>
      </c>
      <c r="L381" s="285">
        <v>6141106000</v>
      </c>
      <c r="M381" s="285">
        <v>3080119339.3699999</v>
      </c>
      <c r="N381" s="286">
        <v>361444350</v>
      </c>
      <c r="O381" s="286">
        <v>361444350</v>
      </c>
    </row>
    <row r="382" spans="1:15" x14ac:dyDescent="0.35">
      <c r="A382" s="283" t="s">
        <v>3234</v>
      </c>
      <c r="B382" s="283" t="s">
        <v>240</v>
      </c>
      <c r="C382" s="284" t="s">
        <v>2919</v>
      </c>
      <c r="D382" s="283" t="s">
        <v>73</v>
      </c>
      <c r="E382" s="284" t="s">
        <v>45</v>
      </c>
      <c r="F382" s="283" t="s">
        <v>244</v>
      </c>
      <c r="G382" s="287" t="s">
        <v>2573</v>
      </c>
      <c r="H382" s="283" t="s">
        <v>2604</v>
      </c>
      <c r="I382" s="284" t="s">
        <v>2605</v>
      </c>
      <c r="J382" s="285">
        <v>7000000000</v>
      </c>
      <c r="K382" s="285">
        <v>7000000000</v>
      </c>
      <c r="L382" s="285">
        <v>5202009486</v>
      </c>
      <c r="M382" s="285">
        <v>2861676699</v>
      </c>
      <c r="N382" s="286">
        <v>509081479</v>
      </c>
      <c r="O382" s="286">
        <v>509081479</v>
      </c>
    </row>
    <row r="383" spans="1:15" x14ac:dyDescent="0.35">
      <c r="A383" s="283" t="s">
        <v>3235</v>
      </c>
      <c r="B383" s="283" t="s">
        <v>112</v>
      </c>
      <c r="C383" s="284" t="s">
        <v>2920</v>
      </c>
      <c r="D383" s="283" t="s">
        <v>73</v>
      </c>
      <c r="E383" s="284" t="s">
        <v>45</v>
      </c>
      <c r="F383" s="283" t="s">
        <v>271</v>
      </c>
      <c r="G383" s="287" t="s">
        <v>1528</v>
      </c>
      <c r="H383" s="283" t="s">
        <v>1546</v>
      </c>
      <c r="I383" s="284" t="s">
        <v>1547</v>
      </c>
      <c r="J383" s="285">
        <v>1058000000000</v>
      </c>
      <c r="K383" s="285">
        <v>979466399695</v>
      </c>
      <c r="L383" s="285">
        <v>1057981032811</v>
      </c>
      <c r="M383" s="285">
        <v>978591268439</v>
      </c>
      <c r="N383" s="286">
        <v>391385893069</v>
      </c>
      <c r="O383" s="286">
        <v>391385893069</v>
      </c>
    </row>
    <row r="384" spans="1:15" x14ac:dyDescent="0.35">
      <c r="A384" s="283" t="s">
        <v>3235</v>
      </c>
      <c r="B384" s="283" t="s">
        <v>112</v>
      </c>
      <c r="C384" s="284" t="s">
        <v>2920</v>
      </c>
      <c r="D384" s="283" t="s">
        <v>73</v>
      </c>
      <c r="E384" s="284" t="s">
        <v>45</v>
      </c>
      <c r="F384" s="283" t="s">
        <v>271</v>
      </c>
      <c r="G384" s="287" t="s">
        <v>1528</v>
      </c>
      <c r="H384" s="283" t="s">
        <v>1565</v>
      </c>
      <c r="I384" s="284" t="s">
        <v>1566</v>
      </c>
      <c r="J384" s="285">
        <v>17910639331</v>
      </c>
      <c r="K384" s="285">
        <v>16941398954</v>
      </c>
      <c r="L384" s="285">
        <v>16941398954</v>
      </c>
      <c r="M384" s="285">
        <v>10042143210</v>
      </c>
      <c r="N384" s="286">
        <v>1800163430</v>
      </c>
      <c r="O384" s="286">
        <v>1732449247</v>
      </c>
    </row>
    <row r="385" spans="1:15" x14ac:dyDescent="0.35">
      <c r="A385" s="283" t="s">
        <v>3235</v>
      </c>
      <c r="B385" s="283" t="s">
        <v>112</v>
      </c>
      <c r="C385" s="284" t="s">
        <v>2920</v>
      </c>
      <c r="D385" s="283" t="s">
        <v>73</v>
      </c>
      <c r="E385" s="284" t="s">
        <v>45</v>
      </c>
      <c r="F385" s="283" t="s">
        <v>271</v>
      </c>
      <c r="G385" s="287" t="s">
        <v>1528</v>
      </c>
      <c r="H385" s="283" t="s">
        <v>1553</v>
      </c>
      <c r="I385" s="284" t="s">
        <v>1554</v>
      </c>
      <c r="J385" s="285">
        <v>5850686667</v>
      </c>
      <c r="K385" s="285">
        <v>5850686667</v>
      </c>
      <c r="L385" s="285">
        <v>5850686667</v>
      </c>
      <c r="M385" s="285">
        <v>0</v>
      </c>
      <c r="N385" s="286">
        <v>0</v>
      </c>
      <c r="O385" s="286">
        <v>0</v>
      </c>
    </row>
    <row r="386" spans="1:15" x14ac:dyDescent="0.35">
      <c r="A386" s="283" t="s">
        <v>3235</v>
      </c>
      <c r="B386" s="283" t="s">
        <v>112</v>
      </c>
      <c r="C386" s="284" t="s">
        <v>2920</v>
      </c>
      <c r="D386" s="283" t="s">
        <v>73</v>
      </c>
      <c r="E386" s="284" t="s">
        <v>45</v>
      </c>
      <c r="F386" s="283" t="s">
        <v>271</v>
      </c>
      <c r="G386" s="287" t="s">
        <v>1528</v>
      </c>
      <c r="H386" s="283" t="s">
        <v>2921</v>
      </c>
      <c r="I386" s="284" t="s">
        <v>2922</v>
      </c>
      <c r="J386" s="285">
        <v>56942931336</v>
      </c>
      <c r="K386" s="285">
        <v>40641574661</v>
      </c>
      <c r="L386" s="285">
        <v>7533430672</v>
      </c>
      <c r="M386" s="285">
        <v>955587500</v>
      </c>
      <c r="N386" s="286">
        <v>15767500</v>
      </c>
      <c r="O386" s="286">
        <v>0</v>
      </c>
    </row>
    <row r="387" spans="1:15" x14ac:dyDescent="0.35">
      <c r="A387" s="283" t="s">
        <v>3235</v>
      </c>
      <c r="B387" s="283" t="s">
        <v>112</v>
      </c>
      <c r="C387" s="284" t="s">
        <v>2920</v>
      </c>
      <c r="D387" s="283" t="s">
        <v>73</v>
      </c>
      <c r="E387" s="284" t="s">
        <v>45</v>
      </c>
      <c r="F387" s="283" t="s">
        <v>271</v>
      </c>
      <c r="G387" s="287" t="s">
        <v>1528</v>
      </c>
      <c r="H387" s="283" t="s">
        <v>2925</v>
      </c>
      <c r="I387" s="284" t="s">
        <v>2926</v>
      </c>
      <c r="J387" s="285">
        <v>230000000000</v>
      </c>
      <c r="K387" s="285">
        <v>123311041001</v>
      </c>
      <c r="L387" s="285">
        <v>113314355742</v>
      </c>
      <c r="M387" s="285">
        <v>91069774223</v>
      </c>
      <c r="N387" s="286">
        <v>21929548361</v>
      </c>
      <c r="O387" s="286">
        <v>21538045481</v>
      </c>
    </row>
    <row r="388" spans="1:15" x14ac:dyDescent="0.35">
      <c r="A388" s="283" t="s">
        <v>3235</v>
      </c>
      <c r="B388" s="283" t="s">
        <v>112</v>
      </c>
      <c r="C388" s="284" t="s">
        <v>2920</v>
      </c>
      <c r="D388" s="283" t="s">
        <v>73</v>
      </c>
      <c r="E388" s="284" t="s">
        <v>45</v>
      </c>
      <c r="F388" s="283" t="s">
        <v>114</v>
      </c>
      <c r="G388" s="287" t="s">
        <v>1531</v>
      </c>
      <c r="H388" s="283" t="s">
        <v>1555</v>
      </c>
      <c r="I388" s="284" t="s">
        <v>1556</v>
      </c>
      <c r="J388" s="285">
        <v>57147824944</v>
      </c>
      <c r="K388" s="285">
        <v>57147824944</v>
      </c>
      <c r="L388" s="285">
        <v>57147824944</v>
      </c>
      <c r="M388" s="285">
        <v>57147824944</v>
      </c>
      <c r="N388" s="286">
        <v>57147824944</v>
      </c>
      <c r="O388" s="286">
        <v>57147824944</v>
      </c>
    </row>
    <row r="389" spans="1:15" x14ac:dyDescent="0.35">
      <c r="A389" s="283" t="s">
        <v>3235</v>
      </c>
      <c r="B389" s="283" t="s">
        <v>112</v>
      </c>
      <c r="C389" s="284" t="s">
        <v>2920</v>
      </c>
      <c r="D389" s="283" t="s">
        <v>73</v>
      </c>
      <c r="E389" s="284" t="s">
        <v>45</v>
      </c>
      <c r="F389" s="283" t="s">
        <v>114</v>
      </c>
      <c r="G389" s="287" t="s">
        <v>1531</v>
      </c>
      <c r="H389" s="283" t="s">
        <v>1532</v>
      </c>
      <c r="I389" s="284" t="s">
        <v>1533</v>
      </c>
      <c r="J389" s="285">
        <v>2465871455</v>
      </c>
      <c r="K389" s="285">
        <v>2465871455</v>
      </c>
      <c r="L389" s="285">
        <v>2465871455</v>
      </c>
      <c r="M389" s="285">
        <v>2465871455</v>
      </c>
      <c r="N389" s="286">
        <v>2465871455</v>
      </c>
      <c r="O389" s="286">
        <v>2465871455</v>
      </c>
    </row>
    <row r="390" spans="1:15" x14ac:dyDescent="0.35">
      <c r="A390" s="283" t="s">
        <v>3235</v>
      </c>
      <c r="B390" s="283" t="s">
        <v>112</v>
      </c>
      <c r="C390" s="284" t="s">
        <v>2920</v>
      </c>
      <c r="D390" s="283" t="s">
        <v>73</v>
      </c>
      <c r="E390" s="284" t="s">
        <v>45</v>
      </c>
      <c r="F390" s="283" t="s">
        <v>114</v>
      </c>
      <c r="G390" s="287" t="s">
        <v>1531</v>
      </c>
      <c r="H390" s="283" t="s">
        <v>1536</v>
      </c>
      <c r="I390" s="284" t="s">
        <v>1537</v>
      </c>
      <c r="J390" s="285">
        <v>2560537892</v>
      </c>
      <c r="K390" s="285">
        <v>2560537892</v>
      </c>
      <c r="L390" s="285">
        <v>2560537892</v>
      </c>
      <c r="M390" s="285">
        <v>2560537892</v>
      </c>
      <c r="N390" s="286">
        <v>2560537892</v>
      </c>
      <c r="O390" s="286">
        <v>2560537892</v>
      </c>
    </row>
    <row r="391" spans="1:15" x14ac:dyDescent="0.35">
      <c r="A391" s="283" t="s">
        <v>3235</v>
      </c>
      <c r="B391" s="283" t="s">
        <v>112</v>
      </c>
      <c r="C391" s="284" t="s">
        <v>2920</v>
      </c>
      <c r="D391" s="283" t="s">
        <v>73</v>
      </c>
      <c r="E391" s="284" t="s">
        <v>45</v>
      </c>
      <c r="F391" s="283" t="s">
        <v>114</v>
      </c>
      <c r="G391" s="287" t="s">
        <v>1531</v>
      </c>
      <c r="H391" s="283" t="s">
        <v>1559</v>
      </c>
      <c r="I391" s="284" t="s">
        <v>1560</v>
      </c>
      <c r="J391" s="285">
        <v>5219670081</v>
      </c>
      <c r="K391" s="285">
        <v>5219670081</v>
      </c>
      <c r="L391" s="285">
        <v>5219670081</v>
      </c>
      <c r="M391" s="285">
        <v>5219670081</v>
      </c>
      <c r="N391" s="286">
        <v>5219670081</v>
      </c>
      <c r="O391" s="286">
        <v>5219670081</v>
      </c>
    </row>
    <row r="392" spans="1:15" x14ac:dyDescent="0.35">
      <c r="A392" s="283" t="s">
        <v>3235</v>
      </c>
      <c r="B392" s="283" t="s">
        <v>112</v>
      </c>
      <c r="C392" s="284" t="s">
        <v>2920</v>
      </c>
      <c r="D392" s="283" t="s">
        <v>73</v>
      </c>
      <c r="E392" s="284" t="s">
        <v>45</v>
      </c>
      <c r="F392" s="283" t="s">
        <v>114</v>
      </c>
      <c r="G392" s="287" t="s">
        <v>1531</v>
      </c>
      <c r="H392" s="283" t="s">
        <v>1540</v>
      </c>
      <c r="I392" s="284" t="s">
        <v>1541</v>
      </c>
      <c r="J392" s="285">
        <v>3778462524</v>
      </c>
      <c r="K392" s="285">
        <v>3778462524</v>
      </c>
      <c r="L392" s="285">
        <v>3778462524</v>
      </c>
      <c r="M392" s="285">
        <v>3778462524</v>
      </c>
      <c r="N392" s="286">
        <v>3778462524</v>
      </c>
      <c r="O392" s="286">
        <v>3778462524</v>
      </c>
    </row>
    <row r="393" spans="1:15" x14ac:dyDescent="0.35">
      <c r="A393" s="283" t="s">
        <v>3235</v>
      </c>
      <c r="B393" s="283" t="s">
        <v>112</v>
      </c>
      <c r="C393" s="284" t="s">
        <v>2920</v>
      </c>
      <c r="D393" s="283" t="s">
        <v>73</v>
      </c>
      <c r="E393" s="284" t="s">
        <v>45</v>
      </c>
      <c r="F393" s="283" t="s">
        <v>114</v>
      </c>
      <c r="G393" s="287" t="s">
        <v>1531</v>
      </c>
      <c r="H393" s="283" t="s">
        <v>1542</v>
      </c>
      <c r="I393" s="284" t="s">
        <v>1543</v>
      </c>
      <c r="J393" s="285">
        <v>3346388604</v>
      </c>
      <c r="K393" s="285">
        <v>3346388604</v>
      </c>
      <c r="L393" s="285">
        <v>3346388604</v>
      </c>
      <c r="M393" s="285">
        <v>3346388604</v>
      </c>
      <c r="N393" s="286">
        <v>3346388604</v>
      </c>
      <c r="O393" s="286">
        <v>3346388604</v>
      </c>
    </row>
    <row r="394" spans="1:15" x14ac:dyDescent="0.35">
      <c r="A394" s="283" t="s">
        <v>3235</v>
      </c>
      <c r="B394" s="283" t="s">
        <v>112</v>
      </c>
      <c r="C394" s="284" t="s">
        <v>2920</v>
      </c>
      <c r="D394" s="283" t="s">
        <v>73</v>
      </c>
      <c r="E394" s="284" t="s">
        <v>45</v>
      </c>
      <c r="F394" s="283" t="s">
        <v>114</v>
      </c>
      <c r="G394" s="287" t="s">
        <v>1531</v>
      </c>
      <c r="H394" s="283" t="s">
        <v>1544</v>
      </c>
      <c r="I394" s="284" t="s">
        <v>1545</v>
      </c>
      <c r="J394" s="285">
        <v>4091405907</v>
      </c>
      <c r="K394" s="285">
        <v>4091405907</v>
      </c>
      <c r="L394" s="285">
        <v>4091405907</v>
      </c>
      <c r="M394" s="285">
        <v>4091405907</v>
      </c>
      <c r="N394" s="286">
        <v>4091405907</v>
      </c>
      <c r="O394" s="286">
        <v>4091405907</v>
      </c>
    </row>
    <row r="395" spans="1:15" x14ac:dyDescent="0.35">
      <c r="A395" s="283" t="s">
        <v>3235</v>
      </c>
      <c r="B395" s="283" t="s">
        <v>112</v>
      </c>
      <c r="C395" s="284" t="s">
        <v>2920</v>
      </c>
      <c r="D395" s="283" t="s">
        <v>73</v>
      </c>
      <c r="E395" s="284" t="s">
        <v>45</v>
      </c>
      <c r="F395" s="283" t="s">
        <v>114</v>
      </c>
      <c r="G395" s="287" t="s">
        <v>1531</v>
      </c>
      <c r="H395" s="283" t="s">
        <v>1569</v>
      </c>
      <c r="I395" s="284" t="s">
        <v>1570</v>
      </c>
      <c r="J395" s="285">
        <v>1945773372</v>
      </c>
      <c r="K395" s="285">
        <v>1945773372</v>
      </c>
      <c r="L395" s="285">
        <v>1945773372</v>
      </c>
      <c r="M395" s="285">
        <v>1945773372</v>
      </c>
      <c r="N395" s="286">
        <v>1945773372</v>
      </c>
      <c r="O395" s="286">
        <v>1945773372</v>
      </c>
    </row>
    <row r="396" spans="1:15" x14ac:dyDescent="0.35">
      <c r="A396" s="283" t="s">
        <v>3235</v>
      </c>
      <c r="B396" s="283" t="s">
        <v>112</v>
      </c>
      <c r="C396" s="284" t="s">
        <v>2920</v>
      </c>
      <c r="D396" s="283" t="s">
        <v>73</v>
      </c>
      <c r="E396" s="284" t="s">
        <v>45</v>
      </c>
      <c r="F396" s="283" t="s">
        <v>114</v>
      </c>
      <c r="G396" s="287" t="s">
        <v>1531</v>
      </c>
      <c r="H396" s="283" t="s">
        <v>1571</v>
      </c>
      <c r="I396" s="284" t="s">
        <v>1572</v>
      </c>
      <c r="J396" s="285">
        <v>3070370559</v>
      </c>
      <c r="K396" s="285">
        <v>3070370559</v>
      </c>
      <c r="L396" s="285">
        <v>3070370559</v>
      </c>
      <c r="M396" s="285">
        <v>3070370559</v>
      </c>
      <c r="N396" s="286">
        <v>3070370559</v>
      </c>
      <c r="O396" s="286">
        <v>3070370559</v>
      </c>
    </row>
    <row r="397" spans="1:15" x14ac:dyDescent="0.35">
      <c r="A397" s="283" t="s">
        <v>3235</v>
      </c>
      <c r="B397" s="283" t="s">
        <v>112</v>
      </c>
      <c r="C397" s="284" t="s">
        <v>2920</v>
      </c>
      <c r="D397" s="283" t="s">
        <v>73</v>
      </c>
      <c r="E397" s="284" t="s">
        <v>45</v>
      </c>
      <c r="F397" s="283" t="s">
        <v>114</v>
      </c>
      <c r="G397" s="287" t="s">
        <v>1531</v>
      </c>
      <c r="H397" s="283" t="s">
        <v>1573</v>
      </c>
      <c r="I397" s="284" t="s">
        <v>1574</v>
      </c>
      <c r="J397" s="285">
        <v>1121992866</v>
      </c>
      <c r="K397" s="285">
        <v>1121992866</v>
      </c>
      <c r="L397" s="285">
        <v>1121992866</v>
      </c>
      <c r="M397" s="285">
        <v>1121992866</v>
      </c>
      <c r="N397" s="286">
        <v>1121992866</v>
      </c>
      <c r="O397" s="286">
        <v>1121992866</v>
      </c>
    </row>
    <row r="398" spans="1:15" x14ac:dyDescent="0.35">
      <c r="A398" s="283" t="s">
        <v>3235</v>
      </c>
      <c r="B398" s="283" t="s">
        <v>112</v>
      </c>
      <c r="C398" s="284" t="s">
        <v>2920</v>
      </c>
      <c r="D398" s="283" t="s">
        <v>73</v>
      </c>
      <c r="E398" s="284" t="s">
        <v>45</v>
      </c>
      <c r="F398" s="283" t="s">
        <v>114</v>
      </c>
      <c r="G398" s="287" t="s">
        <v>1531</v>
      </c>
      <c r="H398" s="283" t="s">
        <v>1563</v>
      </c>
      <c r="I398" s="284" t="s">
        <v>1564</v>
      </c>
      <c r="J398" s="285">
        <v>884442993</v>
      </c>
      <c r="K398" s="285">
        <v>884442993</v>
      </c>
      <c r="L398" s="285">
        <v>884442993</v>
      </c>
      <c r="M398" s="285">
        <v>884442993</v>
      </c>
      <c r="N398" s="286">
        <v>884442993</v>
      </c>
      <c r="O398" s="286">
        <v>884442993</v>
      </c>
    </row>
    <row r="399" spans="1:15" x14ac:dyDescent="0.35">
      <c r="A399" s="283" t="s">
        <v>3235</v>
      </c>
      <c r="B399" s="283" t="s">
        <v>112</v>
      </c>
      <c r="C399" s="284" t="s">
        <v>2920</v>
      </c>
      <c r="D399" s="283" t="s">
        <v>73</v>
      </c>
      <c r="E399" s="284" t="s">
        <v>45</v>
      </c>
      <c r="F399" s="283" t="s">
        <v>114</v>
      </c>
      <c r="G399" s="287" t="s">
        <v>1531</v>
      </c>
      <c r="H399" s="283" t="s">
        <v>1534</v>
      </c>
      <c r="I399" s="284" t="s">
        <v>1535</v>
      </c>
      <c r="J399" s="285">
        <v>1449976253</v>
      </c>
      <c r="K399" s="285">
        <v>1449976253</v>
      </c>
      <c r="L399" s="285">
        <v>1449976253</v>
      </c>
      <c r="M399" s="285">
        <v>1449976253</v>
      </c>
      <c r="N399" s="286">
        <v>1449976253</v>
      </c>
      <c r="O399" s="286">
        <v>1449976253</v>
      </c>
    </row>
    <row r="400" spans="1:15" x14ac:dyDescent="0.35">
      <c r="A400" s="283" t="s">
        <v>3235</v>
      </c>
      <c r="B400" s="283" t="s">
        <v>112</v>
      </c>
      <c r="C400" s="284" t="s">
        <v>2920</v>
      </c>
      <c r="D400" s="283" t="s">
        <v>73</v>
      </c>
      <c r="E400" s="284" t="s">
        <v>45</v>
      </c>
      <c r="F400" s="283" t="s">
        <v>114</v>
      </c>
      <c r="G400" s="287" t="s">
        <v>1531</v>
      </c>
      <c r="H400" s="283" t="s">
        <v>1561</v>
      </c>
      <c r="I400" s="284" t="s">
        <v>1562</v>
      </c>
      <c r="J400" s="285">
        <v>1029466150</v>
      </c>
      <c r="K400" s="285">
        <v>1029466150</v>
      </c>
      <c r="L400" s="285">
        <v>1029466150</v>
      </c>
      <c r="M400" s="285">
        <v>1029466150</v>
      </c>
      <c r="N400" s="286">
        <v>1029466150</v>
      </c>
      <c r="O400" s="286">
        <v>1029466150</v>
      </c>
    </row>
    <row r="401" spans="1:15" x14ac:dyDescent="0.35">
      <c r="A401" s="283" t="s">
        <v>3235</v>
      </c>
      <c r="B401" s="283" t="s">
        <v>112</v>
      </c>
      <c r="C401" s="284" t="s">
        <v>2920</v>
      </c>
      <c r="D401" s="283" t="s">
        <v>73</v>
      </c>
      <c r="E401" s="284" t="s">
        <v>45</v>
      </c>
      <c r="F401" s="283" t="s">
        <v>114</v>
      </c>
      <c r="G401" s="287" t="s">
        <v>1531</v>
      </c>
      <c r="H401" s="283" t="s">
        <v>1538</v>
      </c>
      <c r="I401" s="284" t="s">
        <v>1539</v>
      </c>
      <c r="J401" s="285">
        <v>1162881480</v>
      </c>
      <c r="K401" s="285">
        <v>1162881480</v>
      </c>
      <c r="L401" s="285">
        <v>1162881480</v>
      </c>
      <c r="M401" s="285">
        <v>1162881480</v>
      </c>
      <c r="N401" s="286">
        <v>1162881480</v>
      </c>
      <c r="O401" s="286">
        <v>1162881480</v>
      </c>
    </row>
    <row r="402" spans="1:15" x14ac:dyDescent="0.35">
      <c r="A402" s="283" t="s">
        <v>3235</v>
      </c>
      <c r="B402" s="283" t="s">
        <v>112</v>
      </c>
      <c r="C402" s="284" t="s">
        <v>2920</v>
      </c>
      <c r="D402" s="283" t="s">
        <v>73</v>
      </c>
      <c r="E402" s="284" t="s">
        <v>45</v>
      </c>
      <c r="F402" s="283" t="s">
        <v>114</v>
      </c>
      <c r="G402" s="287" t="s">
        <v>1531</v>
      </c>
      <c r="H402" s="283" t="s">
        <v>1557</v>
      </c>
      <c r="I402" s="284" t="s">
        <v>1558</v>
      </c>
      <c r="J402" s="285">
        <v>500665794</v>
      </c>
      <c r="K402" s="285">
        <v>500665794</v>
      </c>
      <c r="L402" s="285">
        <v>500665794</v>
      </c>
      <c r="M402" s="285">
        <v>500665794</v>
      </c>
      <c r="N402" s="286">
        <v>500665794</v>
      </c>
      <c r="O402" s="286">
        <v>500665794</v>
      </c>
    </row>
    <row r="403" spans="1:15" x14ac:dyDescent="0.35">
      <c r="A403" s="283" t="s">
        <v>3235</v>
      </c>
      <c r="B403" s="283" t="s">
        <v>112</v>
      </c>
      <c r="C403" s="284" t="s">
        <v>2920</v>
      </c>
      <c r="D403" s="283" t="s">
        <v>73</v>
      </c>
      <c r="E403" s="284" t="s">
        <v>45</v>
      </c>
      <c r="F403" s="283" t="s">
        <v>114</v>
      </c>
      <c r="G403" s="287" t="s">
        <v>1531</v>
      </c>
      <c r="H403" s="283" t="s">
        <v>1551</v>
      </c>
      <c r="I403" s="284" t="s">
        <v>1552</v>
      </c>
      <c r="J403" s="285">
        <v>45816890860</v>
      </c>
      <c r="K403" s="285">
        <v>8423587568</v>
      </c>
      <c r="L403" s="285">
        <v>8407335910</v>
      </c>
      <c r="M403" s="285">
        <v>6314239954</v>
      </c>
      <c r="N403" s="286">
        <v>1587808801</v>
      </c>
      <c r="O403" s="286">
        <v>1493522460</v>
      </c>
    </row>
    <row r="404" spans="1:15" x14ac:dyDescent="0.35">
      <c r="A404" s="283" t="s">
        <v>3235</v>
      </c>
      <c r="B404" s="283" t="s">
        <v>112</v>
      </c>
      <c r="C404" s="284" t="s">
        <v>2920</v>
      </c>
      <c r="D404" s="283" t="s">
        <v>73</v>
      </c>
      <c r="E404" s="284" t="s">
        <v>45</v>
      </c>
      <c r="F404" s="283" t="s">
        <v>114</v>
      </c>
      <c r="G404" s="287" t="s">
        <v>1531</v>
      </c>
      <c r="H404" s="283" t="s">
        <v>1549</v>
      </c>
      <c r="I404" s="284" t="s">
        <v>1550</v>
      </c>
      <c r="J404" s="285">
        <v>25205825200</v>
      </c>
      <c r="K404" s="285">
        <v>19365503965</v>
      </c>
      <c r="L404" s="285">
        <v>19353566965</v>
      </c>
      <c r="M404" s="285">
        <v>18294888292.610001</v>
      </c>
      <c r="N404" s="286">
        <v>12633243528.43</v>
      </c>
      <c r="O404" s="286">
        <v>12608475528.43</v>
      </c>
    </row>
    <row r="405" spans="1:15" x14ac:dyDescent="0.35">
      <c r="A405" s="283" t="s">
        <v>3235</v>
      </c>
      <c r="B405" s="283" t="s">
        <v>112</v>
      </c>
      <c r="C405" s="284" t="s">
        <v>2920</v>
      </c>
      <c r="D405" s="283" t="s">
        <v>73</v>
      </c>
      <c r="E405" s="284" t="s">
        <v>45</v>
      </c>
      <c r="F405" s="283" t="s">
        <v>114</v>
      </c>
      <c r="G405" s="287" t="s">
        <v>1531</v>
      </c>
      <c r="H405" s="283" t="s">
        <v>1529</v>
      </c>
      <c r="I405" s="284" t="s">
        <v>1530</v>
      </c>
      <c r="J405" s="285">
        <v>93060000000</v>
      </c>
      <c r="K405" s="285">
        <v>93060000000</v>
      </c>
      <c r="L405" s="285">
        <v>93060000000</v>
      </c>
      <c r="M405" s="285">
        <v>77940362644</v>
      </c>
      <c r="N405" s="286">
        <v>77599514644</v>
      </c>
      <c r="O405" s="286">
        <v>77599514644</v>
      </c>
    </row>
    <row r="406" spans="1:15" x14ac:dyDescent="0.35">
      <c r="A406" s="283" t="s">
        <v>3235</v>
      </c>
      <c r="B406" s="283" t="s">
        <v>112</v>
      </c>
      <c r="C406" s="284" t="s">
        <v>2920</v>
      </c>
      <c r="D406" s="283" t="s">
        <v>73</v>
      </c>
      <c r="E406" s="284" t="s">
        <v>45</v>
      </c>
      <c r="F406" s="283" t="s">
        <v>114</v>
      </c>
      <c r="G406" s="287" t="s">
        <v>1531</v>
      </c>
      <c r="H406" s="283" t="s">
        <v>1567</v>
      </c>
      <c r="I406" s="284" t="s">
        <v>1568</v>
      </c>
      <c r="J406" s="285">
        <v>1636827297483</v>
      </c>
      <c r="K406" s="285">
        <v>1389894239332</v>
      </c>
      <c r="L406" s="285">
        <v>1389894239332</v>
      </c>
      <c r="M406" s="285">
        <v>1245935097424</v>
      </c>
      <c r="N406" s="286">
        <v>879003038225</v>
      </c>
      <c r="O406" s="286">
        <v>879003038225</v>
      </c>
    </row>
    <row r="407" spans="1:15" x14ac:dyDescent="0.35">
      <c r="A407" s="283" t="s">
        <v>3235</v>
      </c>
      <c r="B407" s="283" t="s">
        <v>112</v>
      </c>
      <c r="C407" s="284" t="s">
        <v>2920</v>
      </c>
      <c r="D407" s="283" t="s">
        <v>73</v>
      </c>
      <c r="E407" s="284" t="s">
        <v>45</v>
      </c>
      <c r="F407" s="283" t="s">
        <v>114</v>
      </c>
      <c r="G407" s="287" t="s">
        <v>1531</v>
      </c>
      <c r="H407" s="283" t="s">
        <v>2927</v>
      </c>
      <c r="I407" s="284" t="s">
        <v>2928</v>
      </c>
      <c r="J407" s="285">
        <v>350000000000</v>
      </c>
      <c r="K407" s="285">
        <v>350000000000</v>
      </c>
      <c r="L407" s="285">
        <v>0</v>
      </c>
      <c r="M407" s="285">
        <v>0</v>
      </c>
      <c r="N407" s="286">
        <v>0</v>
      </c>
      <c r="O407" s="286">
        <v>0</v>
      </c>
    </row>
    <row r="408" spans="1:15" x14ac:dyDescent="0.35">
      <c r="A408" s="283" t="s">
        <v>3235</v>
      </c>
      <c r="B408" s="283" t="s">
        <v>112</v>
      </c>
      <c r="C408" s="284" t="s">
        <v>2920</v>
      </c>
      <c r="D408" s="283" t="s">
        <v>73</v>
      </c>
      <c r="E408" s="284" t="s">
        <v>45</v>
      </c>
      <c r="F408" s="283" t="s">
        <v>113</v>
      </c>
      <c r="G408" s="287" t="s">
        <v>1548</v>
      </c>
      <c r="H408" s="283" t="s">
        <v>2923</v>
      </c>
      <c r="I408" s="284" t="s">
        <v>2924</v>
      </c>
      <c r="J408" s="285">
        <v>35935038585</v>
      </c>
      <c r="K408" s="285">
        <v>28594877619</v>
      </c>
      <c r="L408" s="285">
        <v>28556659683.91</v>
      </c>
      <c r="M408" s="285">
        <v>22367348762.23</v>
      </c>
      <c r="N408" s="286">
        <v>5329629806</v>
      </c>
      <c r="O408" s="286">
        <v>5189045190</v>
      </c>
    </row>
    <row r="409" spans="1:15" x14ac:dyDescent="0.35">
      <c r="A409" s="283" t="s">
        <v>3235</v>
      </c>
      <c r="B409" s="283" t="s">
        <v>112</v>
      </c>
      <c r="C409" s="284" t="s">
        <v>2920</v>
      </c>
      <c r="D409" s="283" t="s">
        <v>89</v>
      </c>
      <c r="E409" s="284" t="s">
        <v>45</v>
      </c>
      <c r="F409" s="283" t="s">
        <v>271</v>
      </c>
      <c r="G409" s="287" t="s">
        <v>1528</v>
      </c>
      <c r="H409" s="283" t="s">
        <v>1553</v>
      </c>
      <c r="I409" s="284" t="s">
        <v>1554</v>
      </c>
      <c r="J409" s="285">
        <v>337206000000</v>
      </c>
      <c r="K409" s="285">
        <v>337206000000</v>
      </c>
      <c r="L409" s="285">
        <v>336243866771.34003</v>
      </c>
      <c r="M409" s="285">
        <v>311466750660.34003</v>
      </c>
      <c r="N409" s="286">
        <v>1419449904.45</v>
      </c>
      <c r="O409" s="286">
        <v>1362304665.45</v>
      </c>
    </row>
    <row r="410" spans="1:15" x14ac:dyDescent="0.35">
      <c r="A410" s="283" t="s">
        <v>3235</v>
      </c>
      <c r="B410" s="283" t="s">
        <v>115</v>
      </c>
      <c r="C410" s="284" t="s">
        <v>116</v>
      </c>
      <c r="D410" s="283" t="s">
        <v>73</v>
      </c>
      <c r="E410" s="284" t="s">
        <v>45</v>
      </c>
      <c r="F410" s="283" t="s">
        <v>120</v>
      </c>
      <c r="G410" s="287" t="s">
        <v>1579</v>
      </c>
      <c r="H410" s="283" t="s">
        <v>2929</v>
      </c>
      <c r="I410" s="284" t="s">
        <v>2930</v>
      </c>
      <c r="J410" s="285">
        <v>2234619188</v>
      </c>
      <c r="K410" s="285">
        <v>2234619188</v>
      </c>
      <c r="L410" s="285">
        <v>2198753154</v>
      </c>
      <c r="M410" s="285">
        <v>1655443890</v>
      </c>
      <c r="N410" s="286">
        <v>252540794</v>
      </c>
      <c r="O410" s="286">
        <v>252540794</v>
      </c>
    </row>
    <row r="411" spans="1:15" x14ac:dyDescent="0.35">
      <c r="A411" s="283" t="s">
        <v>3235</v>
      </c>
      <c r="B411" s="283" t="s">
        <v>115</v>
      </c>
      <c r="C411" s="284" t="s">
        <v>116</v>
      </c>
      <c r="D411" s="283" t="s">
        <v>73</v>
      </c>
      <c r="E411" s="284" t="s">
        <v>45</v>
      </c>
      <c r="F411" s="283" t="s">
        <v>120</v>
      </c>
      <c r="G411" s="287" t="s">
        <v>1579</v>
      </c>
      <c r="H411" s="283" t="s">
        <v>2931</v>
      </c>
      <c r="I411" s="284" t="s">
        <v>2932</v>
      </c>
      <c r="J411" s="285">
        <v>1029864061</v>
      </c>
      <c r="K411" s="285">
        <v>1029864061</v>
      </c>
      <c r="L411" s="285">
        <v>840929587.20000005</v>
      </c>
      <c r="M411" s="285">
        <v>779423008.20000005</v>
      </c>
      <c r="N411" s="286">
        <v>181663802</v>
      </c>
      <c r="O411" s="286">
        <v>181663802</v>
      </c>
    </row>
    <row r="412" spans="1:15" x14ac:dyDescent="0.35">
      <c r="A412" s="283" t="s">
        <v>3235</v>
      </c>
      <c r="B412" s="283" t="s">
        <v>115</v>
      </c>
      <c r="C412" s="284" t="s">
        <v>116</v>
      </c>
      <c r="D412" s="283" t="s">
        <v>73</v>
      </c>
      <c r="E412" s="284" t="s">
        <v>45</v>
      </c>
      <c r="F412" s="283" t="s">
        <v>113</v>
      </c>
      <c r="G412" s="287" t="s">
        <v>1548</v>
      </c>
      <c r="H412" s="283" t="s">
        <v>1575</v>
      </c>
      <c r="I412" s="284" t="s">
        <v>1576</v>
      </c>
      <c r="J412" s="285">
        <v>994044188</v>
      </c>
      <c r="K412" s="285">
        <v>994044188</v>
      </c>
      <c r="L412" s="285">
        <v>520096517.74000001</v>
      </c>
      <c r="M412" s="285">
        <v>370398243.74000001</v>
      </c>
      <c r="N412" s="286">
        <v>26113719</v>
      </c>
      <c r="O412" s="286">
        <v>26113719</v>
      </c>
    </row>
    <row r="413" spans="1:15" x14ac:dyDescent="0.35">
      <c r="A413" s="283" t="s">
        <v>3235</v>
      </c>
      <c r="B413" s="283" t="s">
        <v>115</v>
      </c>
      <c r="C413" s="284" t="s">
        <v>116</v>
      </c>
      <c r="D413" s="283" t="s">
        <v>73</v>
      </c>
      <c r="E413" s="284" t="s">
        <v>45</v>
      </c>
      <c r="F413" s="283" t="s">
        <v>113</v>
      </c>
      <c r="G413" s="287" t="s">
        <v>1548</v>
      </c>
      <c r="H413" s="283" t="s">
        <v>1577</v>
      </c>
      <c r="I413" s="284" t="s">
        <v>1578</v>
      </c>
      <c r="J413" s="285">
        <v>715317339</v>
      </c>
      <c r="K413" s="285">
        <v>715317339</v>
      </c>
      <c r="L413" s="285">
        <v>655934393</v>
      </c>
      <c r="M413" s="285">
        <v>522790393</v>
      </c>
      <c r="N413" s="286">
        <v>118591193</v>
      </c>
      <c r="O413" s="286">
        <v>118591193</v>
      </c>
    </row>
    <row r="414" spans="1:15" x14ac:dyDescent="0.35">
      <c r="A414" s="283" t="s">
        <v>3235</v>
      </c>
      <c r="B414" s="283" t="s">
        <v>115</v>
      </c>
      <c r="C414" s="284" t="s">
        <v>116</v>
      </c>
      <c r="D414" s="283" t="s">
        <v>76</v>
      </c>
      <c r="E414" s="284" t="s">
        <v>46</v>
      </c>
      <c r="F414" s="283" t="s">
        <v>120</v>
      </c>
      <c r="G414" s="287" t="s">
        <v>1579</v>
      </c>
      <c r="H414" s="283" t="s">
        <v>2929</v>
      </c>
      <c r="I414" s="284" t="s">
        <v>2930</v>
      </c>
      <c r="J414" s="285">
        <v>483770848</v>
      </c>
      <c r="K414" s="285">
        <v>483770848</v>
      </c>
      <c r="L414" s="285">
        <v>0</v>
      </c>
      <c r="M414" s="285">
        <v>0</v>
      </c>
      <c r="N414" s="286">
        <v>0</v>
      </c>
      <c r="O414" s="286">
        <v>0</v>
      </c>
    </row>
    <row r="415" spans="1:15" x14ac:dyDescent="0.35">
      <c r="A415" s="283" t="s">
        <v>3235</v>
      </c>
      <c r="B415" s="283" t="s">
        <v>115</v>
      </c>
      <c r="C415" s="284" t="s">
        <v>116</v>
      </c>
      <c r="D415" s="283" t="s">
        <v>76</v>
      </c>
      <c r="E415" s="284" t="s">
        <v>46</v>
      </c>
      <c r="F415" s="283" t="s">
        <v>120</v>
      </c>
      <c r="G415" s="287" t="s">
        <v>1579</v>
      </c>
      <c r="H415" s="283" t="s">
        <v>2931</v>
      </c>
      <c r="I415" s="284" t="s">
        <v>2932</v>
      </c>
      <c r="J415" s="285">
        <v>641647007</v>
      </c>
      <c r="K415" s="285">
        <v>641647007</v>
      </c>
      <c r="L415" s="285">
        <v>268805661.80000001</v>
      </c>
      <c r="M415" s="285">
        <v>171305532.80000001</v>
      </c>
      <c r="N415" s="286">
        <v>11451010</v>
      </c>
      <c r="O415" s="286">
        <v>11451010</v>
      </c>
    </row>
    <row r="416" spans="1:15" x14ac:dyDescent="0.35">
      <c r="A416" s="283" t="s">
        <v>3235</v>
      </c>
      <c r="B416" s="283" t="s">
        <v>115</v>
      </c>
      <c r="C416" s="284" t="s">
        <v>116</v>
      </c>
      <c r="D416" s="283" t="s">
        <v>76</v>
      </c>
      <c r="E416" s="284" t="s">
        <v>46</v>
      </c>
      <c r="F416" s="283" t="s">
        <v>113</v>
      </c>
      <c r="G416" s="287" t="s">
        <v>1548</v>
      </c>
      <c r="H416" s="283" t="s">
        <v>1577</v>
      </c>
      <c r="I416" s="284" t="s">
        <v>1578</v>
      </c>
      <c r="J416" s="285">
        <v>170000000</v>
      </c>
      <c r="K416" s="285">
        <v>170000000</v>
      </c>
      <c r="L416" s="285">
        <v>166853326</v>
      </c>
      <c r="M416" s="285">
        <v>166853326</v>
      </c>
      <c r="N416" s="286">
        <v>39053326</v>
      </c>
      <c r="O416" s="286">
        <v>39053326</v>
      </c>
    </row>
    <row r="417" spans="1:15" x14ac:dyDescent="0.35">
      <c r="A417" s="283" t="s">
        <v>3235</v>
      </c>
      <c r="B417" s="283" t="s">
        <v>118</v>
      </c>
      <c r="C417" s="284" t="s">
        <v>119</v>
      </c>
      <c r="D417" s="283" t="s">
        <v>73</v>
      </c>
      <c r="E417" s="284" t="s">
        <v>45</v>
      </c>
      <c r="F417" s="283" t="s">
        <v>120</v>
      </c>
      <c r="G417" s="287" t="s">
        <v>1579</v>
      </c>
      <c r="H417" s="283" t="s">
        <v>1580</v>
      </c>
      <c r="I417" s="284" t="s">
        <v>1581</v>
      </c>
      <c r="J417" s="285">
        <v>1035521688</v>
      </c>
      <c r="K417" s="285">
        <v>1035521688</v>
      </c>
      <c r="L417" s="285">
        <v>706646574</v>
      </c>
      <c r="M417" s="285">
        <v>704444959</v>
      </c>
      <c r="N417" s="286">
        <v>118201805</v>
      </c>
      <c r="O417" s="286">
        <v>112171507</v>
      </c>
    </row>
    <row r="418" spans="1:15" x14ac:dyDescent="0.35">
      <c r="A418" s="283" t="s">
        <v>3235</v>
      </c>
      <c r="B418" s="283" t="s">
        <v>118</v>
      </c>
      <c r="C418" s="284" t="s">
        <v>119</v>
      </c>
      <c r="D418" s="283" t="s">
        <v>73</v>
      </c>
      <c r="E418" s="284" t="s">
        <v>45</v>
      </c>
      <c r="F418" s="283" t="s">
        <v>113</v>
      </c>
      <c r="G418" s="287" t="s">
        <v>1548</v>
      </c>
      <c r="H418" s="283" t="s">
        <v>1582</v>
      </c>
      <c r="I418" s="284" t="s">
        <v>1583</v>
      </c>
      <c r="J418" s="285">
        <v>495436901</v>
      </c>
      <c r="K418" s="285">
        <v>495436901</v>
      </c>
      <c r="L418" s="285">
        <v>227068880</v>
      </c>
      <c r="M418" s="285">
        <v>226203371</v>
      </c>
      <c r="N418" s="286">
        <v>42468628</v>
      </c>
      <c r="O418" s="286">
        <v>42468628</v>
      </c>
    </row>
    <row r="419" spans="1:15" x14ac:dyDescent="0.35">
      <c r="A419" s="283" t="s">
        <v>3235</v>
      </c>
      <c r="B419" s="283" t="s">
        <v>118</v>
      </c>
      <c r="C419" s="284" t="s">
        <v>119</v>
      </c>
      <c r="D419" s="283" t="s">
        <v>76</v>
      </c>
      <c r="E419" s="284" t="s">
        <v>46</v>
      </c>
      <c r="F419" s="283" t="s">
        <v>120</v>
      </c>
      <c r="G419" s="287" t="s">
        <v>1579</v>
      </c>
      <c r="H419" s="283" t="s">
        <v>1580</v>
      </c>
      <c r="I419" s="284" t="s">
        <v>1581</v>
      </c>
      <c r="J419" s="285">
        <v>1000243100</v>
      </c>
      <c r="K419" s="285">
        <v>1000243100</v>
      </c>
      <c r="L419" s="285">
        <v>268151543</v>
      </c>
      <c r="M419" s="285">
        <v>241732745</v>
      </c>
      <c r="N419" s="286">
        <v>134515755</v>
      </c>
      <c r="O419" s="286">
        <v>5715755</v>
      </c>
    </row>
    <row r="420" spans="1:15" x14ac:dyDescent="0.35">
      <c r="A420" s="283" t="s">
        <v>3235</v>
      </c>
      <c r="B420" s="283" t="s">
        <v>118</v>
      </c>
      <c r="C420" s="284" t="s">
        <v>119</v>
      </c>
      <c r="D420" s="283" t="s">
        <v>76</v>
      </c>
      <c r="E420" s="284" t="s">
        <v>46</v>
      </c>
      <c r="F420" s="283" t="s">
        <v>113</v>
      </c>
      <c r="G420" s="287" t="s">
        <v>1548</v>
      </c>
      <c r="H420" s="283" t="s">
        <v>1582</v>
      </c>
      <c r="I420" s="284" t="s">
        <v>1583</v>
      </c>
      <c r="J420" s="285">
        <v>295436900</v>
      </c>
      <c r="K420" s="285">
        <v>295436900</v>
      </c>
      <c r="L420" s="285">
        <v>62955778</v>
      </c>
      <c r="M420" s="285">
        <v>60613467</v>
      </c>
      <c r="N420" s="286">
        <v>6354596</v>
      </c>
      <c r="O420" s="286">
        <v>6354596</v>
      </c>
    </row>
    <row r="421" spans="1:15" x14ac:dyDescent="0.35">
      <c r="A421" s="283" t="s">
        <v>3235</v>
      </c>
      <c r="B421" s="283" t="s">
        <v>121</v>
      </c>
      <c r="C421" s="284" t="s">
        <v>122</v>
      </c>
      <c r="D421" s="283" t="s">
        <v>73</v>
      </c>
      <c r="E421" s="284" t="s">
        <v>45</v>
      </c>
      <c r="F421" s="283" t="s">
        <v>114</v>
      </c>
      <c r="G421" s="287" t="s">
        <v>1531</v>
      </c>
      <c r="H421" s="283" t="s">
        <v>2937</v>
      </c>
      <c r="I421" s="284" t="s">
        <v>2938</v>
      </c>
      <c r="J421" s="285">
        <v>5897201615</v>
      </c>
      <c r="K421" s="285">
        <v>5897201615</v>
      </c>
      <c r="L421" s="285">
        <v>0</v>
      </c>
      <c r="M421" s="285">
        <v>0</v>
      </c>
      <c r="N421" s="286">
        <v>0</v>
      </c>
      <c r="O421" s="286">
        <v>0</v>
      </c>
    </row>
    <row r="422" spans="1:15" x14ac:dyDescent="0.35">
      <c r="A422" s="283" t="s">
        <v>3235</v>
      </c>
      <c r="B422" s="283" t="s">
        <v>121</v>
      </c>
      <c r="C422" s="284" t="s">
        <v>122</v>
      </c>
      <c r="D422" s="283" t="s">
        <v>76</v>
      </c>
      <c r="E422" s="284" t="s">
        <v>46</v>
      </c>
      <c r="F422" s="283" t="s">
        <v>114</v>
      </c>
      <c r="G422" s="287" t="s">
        <v>1531</v>
      </c>
      <c r="H422" s="283" t="s">
        <v>2933</v>
      </c>
      <c r="I422" s="284" t="s">
        <v>2934</v>
      </c>
      <c r="J422" s="285">
        <v>804000000</v>
      </c>
      <c r="K422" s="285">
        <v>804000000</v>
      </c>
      <c r="L422" s="285">
        <v>322637733</v>
      </c>
      <c r="M422" s="285">
        <v>279072733</v>
      </c>
      <c r="N422" s="286">
        <v>114451126.2</v>
      </c>
      <c r="O422" s="286">
        <v>89003923.200000003</v>
      </c>
    </row>
    <row r="423" spans="1:15" x14ac:dyDescent="0.35">
      <c r="A423" s="283" t="s">
        <v>3235</v>
      </c>
      <c r="B423" s="283" t="s">
        <v>121</v>
      </c>
      <c r="C423" s="284" t="s">
        <v>122</v>
      </c>
      <c r="D423" s="283" t="s">
        <v>76</v>
      </c>
      <c r="E423" s="284" t="s">
        <v>46</v>
      </c>
      <c r="F423" s="283" t="s">
        <v>114</v>
      </c>
      <c r="G423" s="287" t="s">
        <v>1531</v>
      </c>
      <c r="H423" s="283" t="s">
        <v>2935</v>
      </c>
      <c r="I423" s="284" t="s">
        <v>2936</v>
      </c>
      <c r="J423" s="285">
        <v>1000000000</v>
      </c>
      <c r="K423" s="285">
        <v>1000000000</v>
      </c>
      <c r="L423" s="285">
        <v>135077803</v>
      </c>
      <c r="M423" s="285">
        <v>133077803</v>
      </c>
      <c r="N423" s="286">
        <v>41667203</v>
      </c>
      <c r="O423" s="286">
        <v>28630803</v>
      </c>
    </row>
    <row r="424" spans="1:15" x14ac:dyDescent="0.35">
      <c r="A424" s="283" t="s">
        <v>3235</v>
      </c>
      <c r="B424" s="283" t="s">
        <v>121</v>
      </c>
      <c r="C424" s="284" t="s">
        <v>122</v>
      </c>
      <c r="D424" s="283" t="s">
        <v>76</v>
      </c>
      <c r="E424" s="284" t="s">
        <v>46</v>
      </c>
      <c r="F424" s="283" t="s">
        <v>114</v>
      </c>
      <c r="G424" s="287" t="s">
        <v>1531</v>
      </c>
      <c r="H424" s="283" t="s">
        <v>2937</v>
      </c>
      <c r="I424" s="284" t="s">
        <v>2938</v>
      </c>
      <c r="J424" s="285">
        <v>4890000000</v>
      </c>
      <c r="K424" s="285">
        <v>4890000000</v>
      </c>
      <c r="L424" s="285">
        <v>1878264678.3599999</v>
      </c>
      <c r="M424" s="285">
        <v>967615708.02999997</v>
      </c>
      <c r="N424" s="286">
        <v>194229066.56</v>
      </c>
      <c r="O424" s="286">
        <v>131729933.27</v>
      </c>
    </row>
    <row r="425" spans="1:15" x14ac:dyDescent="0.35">
      <c r="A425" s="283" t="s">
        <v>3235</v>
      </c>
      <c r="B425" s="283" t="s">
        <v>123</v>
      </c>
      <c r="C425" s="284" t="s">
        <v>124</v>
      </c>
      <c r="D425" s="283" t="s">
        <v>73</v>
      </c>
      <c r="E425" s="284" t="s">
        <v>45</v>
      </c>
      <c r="F425" s="283" t="s">
        <v>114</v>
      </c>
      <c r="G425" s="287" t="s">
        <v>1531</v>
      </c>
      <c r="H425" s="283" t="s">
        <v>1584</v>
      </c>
      <c r="I425" s="284" t="s">
        <v>1585</v>
      </c>
      <c r="J425" s="285">
        <v>2026746293</v>
      </c>
      <c r="K425" s="285">
        <v>2026746293</v>
      </c>
      <c r="L425" s="285">
        <v>1286203628</v>
      </c>
      <c r="M425" s="285">
        <v>861299645</v>
      </c>
      <c r="N425" s="286">
        <v>167876923</v>
      </c>
      <c r="O425" s="286">
        <v>163579084</v>
      </c>
    </row>
    <row r="426" spans="1:15" x14ac:dyDescent="0.35">
      <c r="A426" s="283" t="s">
        <v>3235</v>
      </c>
      <c r="B426" s="283" t="s">
        <v>123</v>
      </c>
      <c r="C426" s="284" t="s">
        <v>124</v>
      </c>
      <c r="D426" s="283" t="s">
        <v>73</v>
      </c>
      <c r="E426" s="284" t="s">
        <v>45</v>
      </c>
      <c r="F426" s="283" t="s">
        <v>114</v>
      </c>
      <c r="G426" s="287" t="s">
        <v>1531</v>
      </c>
      <c r="H426" s="283" t="s">
        <v>1586</v>
      </c>
      <c r="I426" s="284" t="s">
        <v>1587</v>
      </c>
      <c r="J426" s="285">
        <v>360000000</v>
      </c>
      <c r="K426" s="285">
        <v>360000000</v>
      </c>
      <c r="L426" s="285">
        <v>175176735</v>
      </c>
      <c r="M426" s="285">
        <v>72715886</v>
      </c>
      <c r="N426" s="286">
        <v>22641834</v>
      </c>
      <c r="O426" s="286">
        <v>22641834</v>
      </c>
    </row>
    <row r="427" spans="1:15" x14ac:dyDescent="0.35">
      <c r="A427" s="283" t="s">
        <v>3235</v>
      </c>
      <c r="B427" s="283" t="s">
        <v>125</v>
      </c>
      <c r="C427" s="284" t="s">
        <v>126</v>
      </c>
      <c r="D427" s="283" t="s">
        <v>73</v>
      </c>
      <c r="E427" s="284" t="s">
        <v>45</v>
      </c>
      <c r="F427" s="283" t="s">
        <v>114</v>
      </c>
      <c r="G427" s="287" t="s">
        <v>1531</v>
      </c>
      <c r="H427" s="283" t="s">
        <v>1590</v>
      </c>
      <c r="I427" s="284" t="s">
        <v>1591</v>
      </c>
      <c r="J427" s="285">
        <v>219000000</v>
      </c>
      <c r="K427" s="285">
        <v>219000000</v>
      </c>
      <c r="L427" s="285">
        <v>130243977</v>
      </c>
      <c r="M427" s="285">
        <v>128954977</v>
      </c>
      <c r="N427" s="286">
        <v>39131880</v>
      </c>
      <c r="O427" s="286">
        <v>39131880</v>
      </c>
    </row>
    <row r="428" spans="1:15" x14ac:dyDescent="0.35">
      <c r="A428" s="283" t="s">
        <v>3235</v>
      </c>
      <c r="B428" s="283" t="s">
        <v>125</v>
      </c>
      <c r="C428" s="284" t="s">
        <v>126</v>
      </c>
      <c r="D428" s="283" t="s">
        <v>73</v>
      </c>
      <c r="E428" s="284" t="s">
        <v>45</v>
      </c>
      <c r="F428" s="283" t="s">
        <v>114</v>
      </c>
      <c r="G428" s="287" t="s">
        <v>1531</v>
      </c>
      <c r="H428" s="283" t="s">
        <v>1592</v>
      </c>
      <c r="I428" s="284" t="s">
        <v>1593</v>
      </c>
      <c r="J428" s="285">
        <v>180500000</v>
      </c>
      <c r="K428" s="285">
        <v>180500000</v>
      </c>
      <c r="L428" s="285">
        <v>63177121</v>
      </c>
      <c r="M428" s="285">
        <v>63177121</v>
      </c>
      <c r="N428" s="286">
        <v>63177121</v>
      </c>
      <c r="O428" s="286">
        <v>63177121</v>
      </c>
    </row>
    <row r="429" spans="1:15" x14ac:dyDescent="0.35">
      <c r="A429" s="283" t="s">
        <v>3235</v>
      </c>
      <c r="B429" s="283" t="s">
        <v>125</v>
      </c>
      <c r="C429" s="284" t="s">
        <v>126</v>
      </c>
      <c r="D429" s="283" t="s">
        <v>73</v>
      </c>
      <c r="E429" s="284" t="s">
        <v>45</v>
      </c>
      <c r="F429" s="283" t="s">
        <v>114</v>
      </c>
      <c r="G429" s="287" t="s">
        <v>1531</v>
      </c>
      <c r="H429" s="283" t="s">
        <v>1596</v>
      </c>
      <c r="I429" s="284" t="s">
        <v>1597</v>
      </c>
      <c r="J429" s="285">
        <v>143413404</v>
      </c>
      <c r="K429" s="285">
        <v>143413404</v>
      </c>
      <c r="L429" s="285">
        <v>50000000</v>
      </c>
      <c r="M429" s="285">
        <v>0</v>
      </c>
      <c r="N429" s="286">
        <v>0</v>
      </c>
      <c r="O429" s="286">
        <v>0</v>
      </c>
    </row>
    <row r="430" spans="1:15" x14ac:dyDescent="0.35">
      <c r="A430" s="283" t="s">
        <v>3235</v>
      </c>
      <c r="B430" s="283" t="s">
        <v>125</v>
      </c>
      <c r="C430" s="284" t="s">
        <v>126</v>
      </c>
      <c r="D430" s="283" t="s">
        <v>73</v>
      </c>
      <c r="E430" s="284" t="s">
        <v>45</v>
      </c>
      <c r="F430" s="283" t="s">
        <v>114</v>
      </c>
      <c r="G430" s="287" t="s">
        <v>1531</v>
      </c>
      <c r="H430" s="283" t="s">
        <v>1588</v>
      </c>
      <c r="I430" s="284" t="s">
        <v>1589</v>
      </c>
      <c r="J430" s="285">
        <v>245423365</v>
      </c>
      <c r="K430" s="285">
        <v>245423365</v>
      </c>
      <c r="L430" s="285">
        <v>48319736</v>
      </c>
      <c r="M430" s="285">
        <v>15022236</v>
      </c>
      <c r="N430" s="286">
        <v>1022236</v>
      </c>
      <c r="O430" s="286">
        <v>1022236</v>
      </c>
    </row>
    <row r="431" spans="1:15" x14ac:dyDescent="0.35">
      <c r="A431" s="283" t="s">
        <v>3235</v>
      </c>
      <c r="B431" s="283" t="s">
        <v>125</v>
      </c>
      <c r="C431" s="284" t="s">
        <v>126</v>
      </c>
      <c r="D431" s="283" t="s">
        <v>76</v>
      </c>
      <c r="E431" s="284" t="s">
        <v>46</v>
      </c>
      <c r="F431" s="283" t="s">
        <v>114</v>
      </c>
      <c r="G431" s="287" t="s">
        <v>1531</v>
      </c>
      <c r="H431" s="283" t="s">
        <v>1594</v>
      </c>
      <c r="I431" s="284" t="s">
        <v>1595</v>
      </c>
      <c r="J431" s="285">
        <v>903900000</v>
      </c>
      <c r="K431" s="285">
        <v>903900000</v>
      </c>
      <c r="L431" s="285">
        <v>665514403</v>
      </c>
      <c r="M431" s="285">
        <v>415595538</v>
      </c>
      <c r="N431" s="286">
        <v>12264403</v>
      </c>
      <c r="O431" s="286">
        <v>12264403</v>
      </c>
    </row>
    <row r="432" spans="1:15" x14ac:dyDescent="0.35">
      <c r="A432" s="283" t="s">
        <v>3235</v>
      </c>
      <c r="B432" s="283" t="s">
        <v>127</v>
      </c>
      <c r="C432" s="284" t="s">
        <v>128</v>
      </c>
      <c r="D432" s="283" t="s">
        <v>73</v>
      </c>
      <c r="E432" s="284" t="s">
        <v>45</v>
      </c>
      <c r="F432" s="283" t="s">
        <v>114</v>
      </c>
      <c r="G432" s="287" t="s">
        <v>1531</v>
      </c>
      <c r="H432" s="283" t="s">
        <v>1638</v>
      </c>
      <c r="I432" s="284" t="s">
        <v>1639</v>
      </c>
      <c r="J432" s="285">
        <v>491929884</v>
      </c>
      <c r="K432" s="285">
        <v>491929884</v>
      </c>
      <c r="L432" s="285">
        <v>491929884</v>
      </c>
      <c r="M432" s="285">
        <v>0</v>
      </c>
      <c r="N432" s="286">
        <v>0</v>
      </c>
      <c r="O432" s="286">
        <v>0</v>
      </c>
    </row>
    <row r="433" spans="1:15" x14ac:dyDescent="0.35">
      <c r="A433" s="283" t="s">
        <v>3235</v>
      </c>
      <c r="B433" s="283" t="s">
        <v>127</v>
      </c>
      <c r="C433" s="284" t="s">
        <v>128</v>
      </c>
      <c r="D433" s="283" t="s">
        <v>73</v>
      </c>
      <c r="E433" s="284" t="s">
        <v>45</v>
      </c>
      <c r="F433" s="283" t="s">
        <v>114</v>
      </c>
      <c r="G433" s="287" t="s">
        <v>1531</v>
      </c>
      <c r="H433" s="283" t="s">
        <v>1644</v>
      </c>
      <c r="I433" s="284" t="s">
        <v>1645</v>
      </c>
      <c r="J433" s="285">
        <v>10000000</v>
      </c>
      <c r="K433" s="285">
        <v>10000000</v>
      </c>
      <c r="L433" s="285">
        <v>10000000</v>
      </c>
      <c r="M433" s="285">
        <v>0</v>
      </c>
      <c r="N433" s="286">
        <v>0</v>
      </c>
      <c r="O433" s="286">
        <v>0</v>
      </c>
    </row>
    <row r="434" spans="1:15" x14ac:dyDescent="0.35">
      <c r="A434" s="283" t="s">
        <v>3235</v>
      </c>
      <c r="B434" s="283" t="s">
        <v>127</v>
      </c>
      <c r="C434" s="284" t="s">
        <v>128</v>
      </c>
      <c r="D434" s="283" t="s">
        <v>73</v>
      </c>
      <c r="E434" s="284" t="s">
        <v>45</v>
      </c>
      <c r="F434" s="283" t="s">
        <v>114</v>
      </c>
      <c r="G434" s="287" t="s">
        <v>1531</v>
      </c>
      <c r="H434" s="283" t="s">
        <v>1640</v>
      </c>
      <c r="I434" s="284" t="s">
        <v>1641</v>
      </c>
      <c r="J434" s="285">
        <v>309922324</v>
      </c>
      <c r="K434" s="285">
        <v>309922324</v>
      </c>
      <c r="L434" s="285">
        <v>0</v>
      </c>
      <c r="M434" s="285">
        <v>0</v>
      </c>
      <c r="N434" s="286">
        <v>0</v>
      </c>
      <c r="O434" s="286">
        <v>0</v>
      </c>
    </row>
    <row r="435" spans="1:15" x14ac:dyDescent="0.35">
      <c r="A435" s="283" t="s">
        <v>3235</v>
      </c>
      <c r="B435" s="283" t="s">
        <v>127</v>
      </c>
      <c r="C435" s="284" t="s">
        <v>128</v>
      </c>
      <c r="D435" s="283" t="s">
        <v>73</v>
      </c>
      <c r="E435" s="284" t="s">
        <v>45</v>
      </c>
      <c r="F435" s="283" t="s">
        <v>114</v>
      </c>
      <c r="G435" s="287" t="s">
        <v>1531</v>
      </c>
      <c r="H435" s="283" t="s">
        <v>1642</v>
      </c>
      <c r="I435" s="284" t="s">
        <v>1643</v>
      </c>
      <c r="J435" s="285">
        <v>50000000</v>
      </c>
      <c r="K435" s="285">
        <v>50000000</v>
      </c>
      <c r="L435" s="285">
        <v>24515664</v>
      </c>
      <c r="M435" s="285">
        <v>24515664</v>
      </c>
      <c r="N435" s="286">
        <v>2260796</v>
      </c>
      <c r="O435" s="286">
        <v>2260796</v>
      </c>
    </row>
    <row r="436" spans="1:15" x14ac:dyDescent="0.35">
      <c r="A436" s="283" t="s">
        <v>3235</v>
      </c>
      <c r="B436" s="283" t="s">
        <v>127</v>
      </c>
      <c r="C436" s="284" t="s">
        <v>128</v>
      </c>
      <c r="D436" s="283" t="s">
        <v>76</v>
      </c>
      <c r="E436" s="284" t="s">
        <v>46</v>
      </c>
      <c r="F436" s="283" t="s">
        <v>114</v>
      </c>
      <c r="G436" s="287" t="s">
        <v>1531</v>
      </c>
      <c r="H436" s="283" t="s">
        <v>1638</v>
      </c>
      <c r="I436" s="284" t="s">
        <v>1639</v>
      </c>
      <c r="J436" s="285">
        <v>1247836396</v>
      </c>
      <c r="K436" s="285">
        <v>1247836396</v>
      </c>
      <c r="L436" s="285">
        <v>1247836396</v>
      </c>
      <c r="M436" s="285">
        <v>0</v>
      </c>
      <c r="N436" s="286">
        <v>0</v>
      </c>
      <c r="O436" s="286">
        <v>0</v>
      </c>
    </row>
    <row r="437" spans="1:15" x14ac:dyDescent="0.35">
      <c r="A437" s="283" t="s">
        <v>3235</v>
      </c>
      <c r="B437" s="283" t="s">
        <v>127</v>
      </c>
      <c r="C437" s="284" t="s">
        <v>128</v>
      </c>
      <c r="D437" s="283" t="s">
        <v>76</v>
      </c>
      <c r="E437" s="284" t="s">
        <v>46</v>
      </c>
      <c r="F437" s="283" t="s">
        <v>114</v>
      </c>
      <c r="G437" s="287" t="s">
        <v>1531</v>
      </c>
      <c r="H437" s="283" t="s">
        <v>1644</v>
      </c>
      <c r="I437" s="284" t="s">
        <v>1645</v>
      </c>
      <c r="J437" s="285">
        <v>15427848</v>
      </c>
      <c r="K437" s="285">
        <v>15427848</v>
      </c>
      <c r="L437" s="285">
        <v>15427848</v>
      </c>
      <c r="M437" s="285">
        <v>0</v>
      </c>
      <c r="N437" s="286">
        <v>0</v>
      </c>
      <c r="O437" s="286">
        <v>0</v>
      </c>
    </row>
    <row r="438" spans="1:15" x14ac:dyDescent="0.35">
      <c r="A438" s="283" t="s">
        <v>3235</v>
      </c>
      <c r="B438" s="283" t="s">
        <v>127</v>
      </c>
      <c r="C438" s="284" t="s">
        <v>128</v>
      </c>
      <c r="D438" s="283" t="s">
        <v>76</v>
      </c>
      <c r="E438" s="284" t="s">
        <v>46</v>
      </c>
      <c r="F438" s="283" t="s">
        <v>114</v>
      </c>
      <c r="G438" s="287" t="s">
        <v>1531</v>
      </c>
      <c r="H438" s="283" t="s">
        <v>1640</v>
      </c>
      <c r="I438" s="284" t="s">
        <v>1641</v>
      </c>
      <c r="J438" s="285">
        <v>537014485</v>
      </c>
      <c r="K438" s="285">
        <v>537014485</v>
      </c>
      <c r="L438" s="285">
        <v>0</v>
      </c>
      <c r="M438" s="285">
        <v>0</v>
      </c>
      <c r="N438" s="286">
        <v>0</v>
      </c>
      <c r="O438" s="286">
        <v>0</v>
      </c>
    </row>
    <row r="439" spans="1:15" x14ac:dyDescent="0.35">
      <c r="A439" s="283" t="s">
        <v>3235</v>
      </c>
      <c r="B439" s="283" t="s">
        <v>127</v>
      </c>
      <c r="C439" s="284" t="s">
        <v>128</v>
      </c>
      <c r="D439" s="283" t="s">
        <v>76</v>
      </c>
      <c r="E439" s="284" t="s">
        <v>46</v>
      </c>
      <c r="F439" s="283" t="s">
        <v>114</v>
      </c>
      <c r="G439" s="287" t="s">
        <v>1531</v>
      </c>
      <c r="H439" s="283" t="s">
        <v>1642</v>
      </c>
      <c r="I439" s="284" t="s">
        <v>1643</v>
      </c>
      <c r="J439" s="285">
        <v>100000000</v>
      </c>
      <c r="K439" s="285">
        <v>100000000</v>
      </c>
      <c r="L439" s="285">
        <v>0</v>
      </c>
      <c r="M439" s="285">
        <v>0</v>
      </c>
      <c r="N439" s="286">
        <v>0</v>
      </c>
      <c r="O439" s="286">
        <v>0</v>
      </c>
    </row>
    <row r="440" spans="1:15" x14ac:dyDescent="0.35">
      <c r="A440" s="283" t="s">
        <v>3235</v>
      </c>
      <c r="B440" s="283" t="s">
        <v>129</v>
      </c>
      <c r="C440" s="284" t="s">
        <v>130</v>
      </c>
      <c r="D440" s="283" t="s">
        <v>73</v>
      </c>
      <c r="E440" s="284" t="s">
        <v>45</v>
      </c>
      <c r="F440" s="283" t="s">
        <v>114</v>
      </c>
      <c r="G440" s="287" t="s">
        <v>1531</v>
      </c>
      <c r="H440" s="283" t="s">
        <v>1646</v>
      </c>
      <c r="I440" s="284" t="s">
        <v>1647</v>
      </c>
      <c r="J440" s="285">
        <v>60000000</v>
      </c>
      <c r="K440" s="285">
        <v>60000000</v>
      </c>
      <c r="L440" s="285">
        <v>0</v>
      </c>
      <c r="M440" s="285">
        <v>0</v>
      </c>
      <c r="N440" s="286">
        <v>0</v>
      </c>
      <c r="O440" s="286">
        <v>0</v>
      </c>
    </row>
    <row r="441" spans="1:15" x14ac:dyDescent="0.35">
      <c r="A441" s="283" t="s">
        <v>3235</v>
      </c>
      <c r="B441" s="283" t="s">
        <v>129</v>
      </c>
      <c r="C441" s="284" t="s">
        <v>130</v>
      </c>
      <c r="D441" s="283" t="s">
        <v>73</v>
      </c>
      <c r="E441" s="284" t="s">
        <v>45</v>
      </c>
      <c r="F441" s="283" t="s">
        <v>114</v>
      </c>
      <c r="G441" s="287" t="s">
        <v>1531</v>
      </c>
      <c r="H441" s="283" t="s">
        <v>1598</v>
      </c>
      <c r="I441" s="284" t="s">
        <v>1599</v>
      </c>
      <c r="J441" s="285">
        <v>4947567161</v>
      </c>
      <c r="K441" s="285">
        <v>4947567161</v>
      </c>
      <c r="L441" s="285">
        <v>715000000</v>
      </c>
      <c r="M441" s="285">
        <v>715000000</v>
      </c>
      <c r="N441" s="286">
        <v>715000000</v>
      </c>
      <c r="O441" s="286">
        <v>715000000</v>
      </c>
    </row>
    <row r="442" spans="1:15" x14ac:dyDescent="0.35">
      <c r="A442" s="283" t="s">
        <v>399</v>
      </c>
      <c r="B442" s="283" t="s">
        <v>423</v>
      </c>
      <c r="C442" s="284" t="s">
        <v>424</v>
      </c>
      <c r="D442" s="283" t="s">
        <v>73</v>
      </c>
      <c r="E442" s="284" t="s">
        <v>45</v>
      </c>
      <c r="F442" s="283" t="s">
        <v>795</v>
      </c>
      <c r="G442" s="287" t="s">
        <v>968</v>
      </c>
      <c r="H442" s="283" t="s">
        <v>2939</v>
      </c>
      <c r="I442" s="284" t="s">
        <v>2940</v>
      </c>
      <c r="J442" s="285">
        <v>4351349006</v>
      </c>
      <c r="K442" s="285">
        <v>4351349006</v>
      </c>
      <c r="L442" s="285">
        <v>4022126784</v>
      </c>
      <c r="M442" s="285">
        <v>2290077980</v>
      </c>
      <c r="N442" s="286">
        <v>283445549</v>
      </c>
      <c r="O442" s="286">
        <v>283445549</v>
      </c>
    </row>
    <row r="443" spans="1:15" x14ac:dyDescent="0.35">
      <c r="A443" s="283" t="s">
        <v>399</v>
      </c>
      <c r="B443" s="283" t="s">
        <v>423</v>
      </c>
      <c r="C443" s="284" t="s">
        <v>424</v>
      </c>
      <c r="D443" s="283" t="s">
        <v>73</v>
      </c>
      <c r="E443" s="284" t="s">
        <v>45</v>
      </c>
      <c r="F443" s="283" t="s">
        <v>795</v>
      </c>
      <c r="G443" s="287" t="s">
        <v>968</v>
      </c>
      <c r="H443" s="283" t="s">
        <v>2941</v>
      </c>
      <c r="I443" s="284" t="s">
        <v>2942</v>
      </c>
      <c r="J443" s="285">
        <v>3401816590</v>
      </c>
      <c r="K443" s="285">
        <v>3401816590</v>
      </c>
      <c r="L443" s="285">
        <v>3374649218</v>
      </c>
      <c r="M443" s="285">
        <v>1128112362</v>
      </c>
      <c r="N443" s="286">
        <v>574429593</v>
      </c>
      <c r="O443" s="286">
        <v>574429593</v>
      </c>
    </row>
    <row r="444" spans="1:15" x14ac:dyDescent="0.35">
      <c r="A444" s="283" t="s">
        <v>399</v>
      </c>
      <c r="B444" s="283" t="s">
        <v>423</v>
      </c>
      <c r="C444" s="284" t="s">
        <v>424</v>
      </c>
      <c r="D444" s="283" t="s">
        <v>73</v>
      </c>
      <c r="E444" s="284" t="s">
        <v>45</v>
      </c>
      <c r="F444" s="283" t="s">
        <v>402</v>
      </c>
      <c r="G444" s="287" t="s">
        <v>980</v>
      </c>
      <c r="H444" s="283" t="s">
        <v>1022</v>
      </c>
      <c r="I444" s="284" t="s">
        <v>1023</v>
      </c>
      <c r="J444" s="285">
        <v>1200000000</v>
      </c>
      <c r="K444" s="285">
        <v>1200000000</v>
      </c>
      <c r="L444" s="285">
        <v>1163000000</v>
      </c>
      <c r="M444" s="285">
        <v>10472000</v>
      </c>
      <c r="N444" s="286">
        <v>0</v>
      </c>
      <c r="O444" s="286">
        <v>0</v>
      </c>
    </row>
    <row r="445" spans="1:15" x14ac:dyDescent="0.35">
      <c r="A445" s="283" t="s">
        <v>399</v>
      </c>
      <c r="B445" s="283" t="s">
        <v>423</v>
      </c>
      <c r="C445" s="284" t="s">
        <v>424</v>
      </c>
      <c r="D445" s="283" t="s">
        <v>73</v>
      </c>
      <c r="E445" s="284" t="s">
        <v>45</v>
      </c>
      <c r="F445" s="283" t="s">
        <v>402</v>
      </c>
      <c r="G445" s="287" t="s">
        <v>980</v>
      </c>
      <c r="H445" s="283" t="s">
        <v>1024</v>
      </c>
      <c r="I445" s="284" t="s">
        <v>1025</v>
      </c>
      <c r="J445" s="285">
        <v>3144252891</v>
      </c>
      <c r="K445" s="285">
        <v>3144252891</v>
      </c>
      <c r="L445" s="285">
        <v>1988110601</v>
      </c>
      <c r="M445" s="285">
        <v>990848467</v>
      </c>
      <c r="N445" s="286">
        <v>304625786</v>
      </c>
      <c r="O445" s="286">
        <v>304625786</v>
      </c>
    </row>
    <row r="446" spans="1:15" x14ac:dyDescent="0.35">
      <c r="A446" s="283" t="s">
        <v>399</v>
      </c>
      <c r="B446" s="283" t="s">
        <v>423</v>
      </c>
      <c r="C446" s="284" t="s">
        <v>424</v>
      </c>
      <c r="D446" s="283" t="s">
        <v>89</v>
      </c>
      <c r="E446" s="284" t="s">
        <v>45</v>
      </c>
      <c r="F446" s="283" t="s">
        <v>795</v>
      </c>
      <c r="G446" s="287" t="s">
        <v>968</v>
      </c>
      <c r="H446" s="283" t="s">
        <v>2939</v>
      </c>
      <c r="I446" s="284" t="s">
        <v>2940</v>
      </c>
      <c r="J446" s="285">
        <v>5488158523</v>
      </c>
      <c r="K446" s="285">
        <v>5488158523</v>
      </c>
      <c r="L446" s="285">
        <v>3344456040</v>
      </c>
      <c r="M446" s="285">
        <v>2964002859</v>
      </c>
      <c r="N446" s="286">
        <v>575879020</v>
      </c>
      <c r="O446" s="286">
        <v>575879020</v>
      </c>
    </row>
    <row r="447" spans="1:15" x14ac:dyDescent="0.35">
      <c r="A447" s="283" t="s">
        <v>399</v>
      </c>
      <c r="B447" s="283" t="s">
        <v>423</v>
      </c>
      <c r="C447" s="284" t="s">
        <v>424</v>
      </c>
      <c r="D447" s="283" t="s">
        <v>89</v>
      </c>
      <c r="E447" s="284" t="s">
        <v>45</v>
      </c>
      <c r="F447" s="283" t="s">
        <v>795</v>
      </c>
      <c r="G447" s="287" t="s">
        <v>968</v>
      </c>
      <c r="H447" s="283" t="s">
        <v>2941</v>
      </c>
      <c r="I447" s="284" t="s">
        <v>2942</v>
      </c>
      <c r="J447" s="285">
        <v>4848618997</v>
      </c>
      <c r="K447" s="285">
        <v>4848618997</v>
      </c>
      <c r="L447" s="285">
        <v>4843367977</v>
      </c>
      <c r="M447" s="285">
        <v>4319646170</v>
      </c>
      <c r="N447" s="286">
        <v>864530634</v>
      </c>
      <c r="O447" s="286">
        <v>864530634</v>
      </c>
    </row>
    <row r="448" spans="1:15" x14ac:dyDescent="0.35">
      <c r="A448" s="283" t="s">
        <v>399</v>
      </c>
      <c r="B448" s="283" t="s">
        <v>423</v>
      </c>
      <c r="C448" s="284" t="s">
        <v>424</v>
      </c>
      <c r="D448" s="283" t="s">
        <v>89</v>
      </c>
      <c r="E448" s="284" t="s">
        <v>45</v>
      </c>
      <c r="F448" s="283" t="s">
        <v>402</v>
      </c>
      <c r="G448" s="287" t="s">
        <v>980</v>
      </c>
      <c r="H448" s="283" t="s">
        <v>1024</v>
      </c>
      <c r="I448" s="284" t="s">
        <v>1025</v>
      </c>
      <c r="J448" s="285">
        <v>563222480</v>
      </c>
      <c r="K448" s="285">
        <v>563222480</v>
      </c>
      <c r="L448" s="285">
        <v>363222480</v>
      </c>
      <c r="M448" s="285">
        <v>228516814</v>
      </c>
      <c r="N448" s="286">
        <v>47134605</v>
      </c>
      <c r="O448" s="286">
        <v>47134605</v>
      </c>
    </row>
    <row r="449" spans="1:15" x14ac:dyDescent="0.35">
      <c r="A449" s="283" t="s">
        <v>399</v>
      </c>
      <c r="B449" s="283" t="s">
        <v>425</v>
      </c>
      <c r="C449" s="284" t="s">
        <v>2943</v>
      </c>
      <c r="D449" s="283" t="s">
        <v>76</v>
      </c>
      <c r="E449" s="284" t="s">
        <v>46</v>
      </c>
      <c r="F449" s="283" t="s">
        <v>426</v>
      </c>
      <c r="G449" s="287" t="s">
        <v>971</v>
      </c>
      <c r="H449" s="283" t="s">
        <v>790</v>
      </c>
      <c r="I449" s="284" t="s">
        <v>791</v>
      </c>
      <c r="J449" s="285">
        <v>60944033513</v>
      </c>
      <c r="K449" s="285">
        <v>60944033513</v>
      </c>
      <c r="L449" s="285">
        <v>1232620310</v>
      </c>
      <c r="M449" s="285">
        <v>751637609</v>
      </c>
      <c r="N449" s="286">
        <v>101518016</v>
      </c>
      <c r="O449" s="286">
        <v>101518016</v>
      </c>
    </row>
    <row r="450" spans="1:15" x14ac:dyDescent="0.35">
      <c r="A450" s="283" t="s">
        <v>399</v>
      </c>
      <c r="B450" s="283" t="s">
        <v>425</v>
      </c>
      <c r="C450" s="284" t="s">
        <v>2943</v>
      </c>
      <c r="D450" s="283" t="s">
        <v>76</v>
      </c>
      <c r="E450" s="284" t="s">
        <v>46</v>
      </c>
      <c r="F450" s="283" t="s">
        <v>426</v>
      </c>
      <c r="G450" s="287" t="s">
        <v>971</v>
      </c>
      <c r="H450" s="283" t="s">
        <v>792</v>
      </c>
      <c r="I450" s="284" t="s">
        <v>793</v>
      </c>
      <c r="J450" s="285">
        <v>87664382760</v>
      </c>
      <c r="K450" s="285">
        <v>87664382760</v>
      </c>
      <c r="L450" s="285">
        <v>38853553768.410004</v>
      </c>
      <c r="M450" s="285">
        <v>31047633045.540001</v>
      </c>
      <c r="N450" s="286">
        <v>8809987489.7900009</v>
      </c>
      <c r="O450" s="286">
        <v>8774795900.9899998</v>
      </c>
    </row>
    <row r="451" spans="1:15" x14ac:dyDescent="0.35">
      <c r="A451" s="283" t="s">
        <v>399</v>
      </c>
      <c r="B451" s="283" t="s">
        <v>425</v>
      </c>
      <c r="C451" s="284" t="s">
        <v>2943</v>
      </c>
      <c r="D451" s="283" t="s">
        <v>76</v>
      </c>
      <c r="E451" s="284" t="s">
        <v>46</v>
      </c>
      <c r="F451" s="283" t="s">
        <v>426</v>
      </c>
      <c r="G451" s="287" t="s">
        <v>971</v>
      </c>
      <c r="H451" s="283" t="s">
        <v>972</v>
      </c>
      <c r="I451" s="284" t="s">
        <v>973</v>
      </c>
      <c r="J451" s="285">
        <v>48964227533</v>
      </c>
      <c r="K451" s="285">
        <v>48964227533</v>
      </c>
      <c r="L451" s="285">
        <v>1732542373</v>
      </c>
      <c r="M451" s="285">
        <v>1346367908</v>
      </c>
      <c r="N451" s="286">
        <v>298040886</v>
      </c>
      <c r="O451" s="286">
        <v>295887553</v>
      </c>
    </row>
    <row r="452" spans="1:15" x14ac:dyDescent="0.35">
      <c r="A452" s="283" t="s">
        <v>399</v>
      </c>
      <c r="B452" s="283" t="s">
        <v>425</v>
      </c>
      <c r="C452" s="284" t="s">
        <v>2943</v>
      </c>
      <c r="D452" s="283" t="s">
        <v>76</v>
      </c>
      <c r="E452" s="284" t="s">
        <v>46</v>
      </c>
      <c r="F452" s="283" t="s">
        <v>426</v>
      </c>
      <c r="G452" s="287" t="s">
        <v>971</v>
      </c>
      <c r="H452" s="283" t="s">
        <v>969</v>
      </c>
      <c r="I452" s="284" t="s">
        <v>970</v>
      </c>
      <c r="J452" s="285">
        <v>34407650000</v>
      </c>
      <c r="K452" s="285">
        <v>34407650000</v>
      </c>
      <c r="L452" s="285">
        <v>18460712090.669998</v>
      </c>
      <c r="M452" s="285">
        <v>8600009164.6700001</v>
      </c>
      <c r="N452" s="286">
        <v>497763918.97000003</v>
      </c>
      <c r="O452" s="286">
        <v>497763918.97000003</v>
      </c>
    </row>
    <row r="453" spans="1:15" x14ac:dyDescent="0.35">
      <c r="A453" s="283" t="s">
        <v>399</v>
      </c>
      <c r="B453" s="283" t="s">
        <v>425</v>
      </c>
      <c r="C453" s="284" t="s">
        <v>2943</v>
      </c>
      <c r="D453" s="283" t="s">
        <v>76</v>
      </c>
      <c r="E453" s="284" t="s">
        <v>46</v>
      </c>
      <c r="F453" s="283" t="s">
        <v>426</v>
      </c>
      <c r="G453" s="287" t="s">
        <v>971</v>
      </c>
      <c r="H453" s="283" t="s">
        <v>974</v>
      </c>
      <c r="I453" s="284" t="s">
        <v>975</v>
      </c>
      <c r="J453" s="285">
        <v>4238503224</v>
      </c>
      <c r="K453" s="285">
        <v>4238503224</v>
      </c>
      <c r="L453" s="285">
        <v>409870733</v>
      </c>
      <c r="M453" s="285">
        <v>409870733</v>
      </c>
      <c r="N453" s="286">
        <v>12879300</v>
      </c>
      <c r="O453" s="286">
        <v>12879300</v>
      </c>
    </row>
    <row r="454" spans="1:15" x14ac:dyDescent="0.35">
      <c r="A454" s="283" t="s">
        <v>399</v>
      </c>
      <c r="B454" s="283" t="s">
        <v>425</v>
      </c>
      <c r="C454" s="284" t="s">
        <v>2943</v>
      </c>
      <c r="D454" s="283" t="s">
        <v>76</v>
      </c>
      <c r="E454" s="284" t="s">
        <v>46</v>
      </c>
      <c r="F454" s="283" t="s">
        <v>426</v>
      </c>
      <c r="G454" s="287" t="s">
        <v>971</v>
      </c>
      <c r="H454" s="283" t="s">
        <v>976</v>
      </c>
      <c r="I454" s="284" t="s">
        <v>977</v>
      </c>
      <c r="J454" s="285">
        <v>32175611905</v>
      </c>
      <c r="K454" s="285">
        <v>32175611905</v>
      </c>
      <c r="L454" s="285">
        <v>2456605840.5</v>
      </c>
      <c r="M454" s="285">
        <v>2236327507.5</v>
      </c>
      <c r="N454" s="286">
        <v>218790858</v>
      </c>
      <c r="O454" s="286">
        <v>218790858</v>
      </c>
    </row>
    <row r="455" spans="1:15" x14ac:dyDescent="0.35">
      <c r="A455" s="283" t="s">
        <v>399</v>
      </c>
      <c r="B455" s="283" t="s">
        <v>425</v>
      </c>
      <c r="C455" s="284" t="s">
        <v>2943</v>
      </c>
      <c r="D455" s="283" t="s">
        <v>76</v>
      </c>
      <c r="E455" s="284" t="s">
        <v>46</v>
      </c>
      <c r="F455" s="283" t="s">
        <v>795</v>
      </c>
      <c r="G455" s="287" t="s">
        <v>968</v>
      </c>
      <c r="H455" s="283" t="s">
        <v>794</v>
      </c>
      <c r="I455" s="284" t="s">
        <v>967</v>
      </c>
      <c r="J455" s="285">
        <v>58514976820</v>
      </c>
      <c r="K455" s="285">
        <v>58514976820</v>
      </c>
      <c r="L455" s="285">
        <v>22316792458.5</v>
      </c>
      <c r="M455" s="285">
        <v>14735502343.5</v>
      </c>
      <c r="N455" s="286">
        <v>11278176276</v>
      </c>
      <c r="O455" s="286">
        <v>11278176276</v>
      </c>
    </row>
    <row r="456" spans="1:15" x14ac:dyDescent="0.35">
      <c r="A456" s="283" t="s">
        <v>399</v>
      </c>
      <c r="B456" s="283" t="s">
        <v>425</v>
      </c>
      <c r="C456" s="284" t="s">
        <v>2943</v>
      </c>
      <c r="D456" s="283" t="s">
        <v>76</v>
      </c>
      <c r="E456" s="284" t="s">
        <v>46</v>
      </c>
      <c r="F456" s="283" t="s">
        <v>402</v>
      </c>
      <c r="G456" s="287" t="s">
        <v>980</v>
      </c>
      <c r="H456" s="283" t="s">
        <v>978</v>
      </c>
      <c r="I456" s="284" t="s">
        <v>979</v>
      </c>
      <c r="J456" s="285">
        <v>9293461015</v>
      </c>
      <c r="K456" s="285">
        <v>9293461015</v>
      </c>
      <c r="L456" s="285">
        <v>4043260812</v>
      </c>
      <c r="M456" s="285">
        <v>3444394646</v>
      </c>
      <c r="N456" s="286">
        <v>615585345</v>
      </c>
      <c r="O456" s="286">
        <v>615585345</v>
      </c>
    </row>
    <row r="457" spans="1:15" x14ac:dyDescent="0.35">
      <c r="A457" s="283" t="s">
        <v>399</v>
      </c>
      <c r="B457" s="283" t="s">
        <v>400</v>
      </c>
      <c r="C457" s="284" t="s">
        <v>401</v>
      </c>
      <c r="D457" s="283" t="s">
        <v>76</v>
      </c>
      <c r="E457" s="284" t="s">
        <v>46</v>
      </c>
      <c r="F457" s="283" t="s">
        <v>403</v>
      </c>
      <c r="G457" s="287" t="s">
        <v>404</v>
      </c>
      <c r="H457" s="283" t="s">
        <v>2269</v>
      </c>
      <c r="I457" s="284" t="s">
        <v>2270</v>
      </c>
      <c r="J457" s="285">
        <v>85599943056</v>
      </c>
      <c r="K457" s="285">
        <v>85599943056</v>
      </c>
      <c r="L457" s="285">
        <v>48321709445.199997</v>
      </c>
      <c r="M457" s="285">
        <v>29816935473.200001</v>
      </c>
      <c r="N457" s="286">
        <v>2949794331</v>
      </c>
      <c r="O457" s="286">
        <v>2934527131</v>
      </c>
    </row>
    <row r="458" spans="1:15" x14ac:dyDescent="0.35">
      <c r="A458" s="283" t="s">
        <v>399</v>
      </c>
      <c r="B458" s="283" t="s">
        <v>400</v>
      </c>
      <c r="C458" s="284" t="s">
        <v>401</v>
      </c>
      <c r="D458" s="283" t="s">
        <v>76</v>
      </c>
      <c r="E458" s="284" t="s">
        <v>46</v>
      </c>
      <c r="F458" s="283" t="s">
        <v>402</v>
      </c>
      <c r="G458" s="287" t="s">
        <v>980</v>
      </c>
      <c r="H458" s="283" t="s">
        <v>2264</v>
      </c>
      <c r="I458" s="284" t="s">
        <v>2265</v>
      </c>
      <c r="J458" s="285">
        <v>9835974261</v>
      </c>
      <c r="K458" s="285">
        <v>9835974261</v>
      </c>
      <c r="L458" s="285">
        <v>5886147519.6599998</v>
      </c>
      <c r="M458" s="285">
        <v>3112752286</v>
      </c>
      <c r="N458" s="286">
        <v>1062582951</v>
      </c>
      <c r="O458" s="286">
        <v>1024414951</v>
      </c>
    </row>
    <row r="459" spans="1:15" x14ac:dyDescent="0.35">
      <c r="A459" s="283" t="s">
        <v>3236</v>
      </c>
      <c r="B459" s="283" t="s">
        <v>190</v>
      </c>
      <c r="C459" s="284" t="s">
        <v>191</v>
      </c>
      <c r="D459" s="283" t="s">
        <v>73</v>
      </c>
      <c r="E459" s="284" t="s">
        <v>45</v>
      </c>
      <c r="F459" s="283" t="s">
        <v>193</v>
      </c>
      <c r="G459" s="287" t="s">
        <v>194</v>
      </c>
      <c r="H459" s="283" t="s">
        <v>1921</v>
      </c>
      <c r="I459" s="284" t="s">
        <v>1922</v>
      </c>
      <c r="J459" s="285">
        <v>3295000000</v>
      </c>
      <c r="K459" s="285">
        <v>3295000000</v>
      </c>
      <c r="L459" s="285">
        <v>2135922925</v>
      </c>
      <c r="M459" s="285">
        <v>1754060000</v>
      </c>
      <c r="N459" s="286">
        <v>0</v>
      </c>
      <c r="O459" s="286">
        <v>0</v>
      </c>
    </row>
    <row r="460" spans="1:15" x14ac:dyDescent="0.35">
      <c r="A460" s="283" t="s">
        <v>3236</v>
      </c>
      <c r="B460" s="283" t="s">
        <v>190</v>
      </c>
      <c r="C460" s="284" t="s">
        <v>191</v>
      </c>
      <c r="D460" s="283" t="s">
        <v>73</v>
      </c>
      <c r="E460" s="284" t="s">
        <v>45</v>
      </c>
      <c r="F460" s="283" t="s">
        <v>193</v>
      </c>
      <c r="G460" s="287" t="s">
        <v>194</v>
      </c>
      <c r="H460" s="283" t="s">
        <v>1959</v>
      </c>
      <c r="I460" s="284" t="s">
        <v>1960</v>
      </c>
      <c r="J460" s="285">
        <v>100000000</v>
      </c>
      <c r="K460" s="285">
        <v>100000000</v>
      </c>
      <c r="L460" s="285">
        <v>0</v>
      </c>
      <c r="M460" s="285">
        <v>0</v>
      </c>
      <c r="N460" s="286">
        <v>0</v>
      </c>
      <c r="O460" s="286">
        <v>0</v>
      </c>
    </row>
    <row r="461" spans="1:15" x14ac:dyDescent="0.35">
      <c r="A461" s="283" t="s">
        <v>3236</v>
      </c>
      <c r="B461" s="283" t="s">
        <v>190</v>
      </c>
      <c r="C461" s="284" t="s">
        <v>191</v>
      </c>
      <c r="D461" s="283" t="s">
        <v>73</v>
      </c>
      <c r="E461" s="284" t="s">
        <v>45</v>
      </c>
      <c r="F461" s="283" t="s">
        <v>193</v>
      </c>
      <c r="G461" s="287" t="s">
        <v>194</v>
      </c>
      <c r="H461" s="283" t="s">
        <v>1927</v>
      </c>
      <c r="I461" s="284" t="s">
        <v>1961</v>
      </c>
      <c r="J461" s="285">
        <v>10900000000</v>
      </c>
      <c r="K461" s="285">
        <v>10900000000</v>
      </c>
      <c r="L461" s="285">
        <v>6104962066</v>
      </c>
      <c r="M461" s="285">
        <v>6104962066</v>
      </c>
      <c r="N461" s="286">
        <v>0</v>
      </c>
      <c r="O461" s="286">
        <v>0</v>
      </c>
    </row>
    <row r="462" spans="1:15" x14ac:dyDescent="0.35">
      <c r="A462" s="283" t="s">
        <v>3236</v>
      </c>
      <c r="B462" s="283" t="s">
        <v>190</v>
      </c>
      <c r="C462" s="284" t="s">
        <v>191</v>
      </c>
      <c r="D462" s="283" t="s">
        <v>73</v>
      </c>
      <c r="E462" s="284" t="s">
        <v>45</v>
      </c>
      <c r="F462" s="283" t="s">
        <v>192</v>
      </c>
      <c r="G462" s="287" t="s">
        <v>1917</v>
      </c>
      <c r="H462" s="283" t="s">
        <v>1915</v>
      </c>
      <c r="I462" s="284" t="s">
        <v>1958</v>
      </c>
      <c r="J462" s="285">
        <v>3500000000</v>
      </c>
      <c r="K462" s="285">
        <v>3500000000</v>
      </c>
      <c r="L462" s="285">
        <v>999780533</v>
      </c>
      <c r="M462" s="285">
        <v>30000000</v>
      </c>
      <c r="N462" s="286">
        <v>0</v>
      </c>
      <c r="O462" s="286">
        <v>0</v>
      </c>
    </row>
    <row r="463" spans="1:15" x14ac:dyDescent="0.35">
      <c r="A463" s="283" t="s">
        <v>3236</v>
      </c>
      <c r="B463" s="283" t="s">
        <v>190</v>
      </c>
      <c r="C463" s="284" t="s">
        <v>191</v>
      </c>
      <c r="D463" s="283" t="s">
        <v>73</v>
      </c>
      <c r="E463" s="284" t="s">
        <v>45</v>
      </c>
      <c r="F463" s="283" t="s">
        <v>192</v>
      </c>
      <c r="G463" s="287" t="s">
        <v>1917</v>
      </c>
      <c r="H463" s="283" t="s">
        <v>1923</v>
      </c>
      <c r="I463" s="284" t="s">
        <v>1924</v>
      </c>
      <c r="J463" s="285">
        <v>74796575000</v>
      </c>
      <c r="K463" s="285">
        <v>64796575000</v>
      </c>
      <c r="L463" s="285">
        <v>63573613430.760002</v>
      </c>
      <c r="M463" s="285">
        <v>62077818843.760002</v>
      </c>
      <c r="N463" s="286">
        <v>10375746897.139999</v>
      </c>
      <c r="O463" s="286">
        <v>10375746897.139999</v>
      </c>
    </row>
    <row r="464" spans="1:15" x14ac:dyDescent="0.35">
      <c r="A464" s="283" t="s">
        <v>3236</v>
      </c>
      <c r="B464" s="283" t="s">
        <v>190</v>
      </c>
      <c r="C464" s="284" t="s">
        <v>191</v>
      </c>
      <c r="D464" s="283" t="s">
        <v>73</v>
      </c>
      <c r="E464" s="284" t="s">
        <v>45</v>
      </c>
      <c r="F464" s="283" t="s">
        <v>192</v>
      </c>
      <c r="G464" s="287" t="s">
        <v>1917</v>
      </c>
      <c r="H464" s="283" t="s">
        <v>2944</v>
      </c>
      <c r="I464" s="284" t="s">
        <v>2945</v>
      </c>
      <c r="J464" s="285">
        <v>500000000</v>
      </c>
      <c r="K464" s="285">
        <v>500000000</v>
      </c>
      <c r="L464" s="285">
        <v>0</v>
      </c>
      <c r="M464" s="285">
        <v>0</v>
      </c>
      <c r="N464" s="286">
        <v>0</v>
      </c>
      <c r="O464" s="286">
        <v>0</v>
      </c>
    </row>
    <row r="465" spans="1:15" x14ac:dyDescent="0.35">
      <c r="A465" s="283" t="s">
        <v>3236</v>
      </c>
      <c r="B465" s="283" t="s">
        <v>195</v>
      </c>
      <c r="C465" s="284" t="s">
        <v>196</v>
      </c>
      <c r="D465" s="283" t="s">
        <v>73</v>
      </c>
      <c r="E465" s="284" t="s">
        <v>45</v>
      </c>
      <c r="F465" s="283" t="s">
        <v>193</v>
      </c>
      <c r="G465" s="287" t="s">
        <v>194</v>
      </c>
      <c r="H465" s="283" t="s">
        <v>1980</v>
      </c>
      <c r="I465" s="284" t="s">
        <v>1981</v>
      </c>
      <c r="J465" s="285">
        <v>4700000000</v>
      </c>
      <c r="K465" s="285">
        <v>4700000000</v>
      </c>
      <c r="L465" s="285">
        <v>278991649</v>
      </c>
      <c r="M465" s="285">
        <v>199787125</v>
      </c>
      <c r="N465" s="286">
        <v>18401885</v>
      </c>
      <c r="O465" s="286">
        <v>18401885</v>
      </c>
    </row>
    <row r="466" spans="1:15" x14ac:dyDescent="0.35">
      <c r="A466" s="283" t="s">
        <v>3236</v>
      </c>
      <c r="B466" s="283" t="s">
        <v>195</v>
      </c>
      <c r="C466" s="284" t="s">
        <v>196</v>
      </c>
      <c r="D466" s="283" t="s">
        <v>73</v>
      </c>
      <c r="E466" s="284" t="s">
        <v>45</v>
      </c>
      <c r="F466" s="283" t="s">
        <v>193</v>
      </c>
      <c r="G466" s="287" t="s">
        <v>194</v>
      </c>
      <c r="H466" s="283" t="s">
        <v>1978</v>
      </c>
      <c r="I466" s="284" t="s">
        <v>1979</v>
      </c>
      <c r="J466" s="285">
        <v>3210000000</v>
      </c>
      <c r="K466" s="285">
        <v>3210000000</v>
      </c>
      <c r="L466" s="285">
        <v>276845232</v>
      </c>
      <c r="M466" s="285">
        <v>127473103</v>
      </c>
      <c r="N466" s="286">
        <v>79179103</v>
      </c>
      <c r="O466" s="286">
        <v>79179103</v>
      </c>
    </row>
    <row r="467" spans="1:15" x14ac:dyDescent="0.35">
      <c r="A467" s="283" t="s">
        <v>3236</v>
      </c>
      <c r="B467" s="283" t="s">
        <v>195</v>
      </c>
      <c r="C467" s="284" t="s">
        <v>196</v>
      </c>
      <c r="D467" s="283" t="s">
        <v>73</v>
      </c>
      <c r="E467" s="284" t="s">
        <v>45</v>
      </c>
      <c r="F467" s="283" t="s">
        <v>193</v>
      </c>
      <c r="G467" s="287" t="s">
        <v>194</v>
      </c>
      <c r="H467" s="283" t="s">
        <v>1966</v>
      </c>
      <c r="I467" s="284" t="s">
        <v>1967</v>
      </c>
      <c r="J467" s="285">
        <v>3901000000</v>
      </c>
      <c r="K467" s="285">
        <v>3901000000</v>
      </c>
      <c r="L467" s="285">
        <v>1164665411</v>
      </c>
      <c r="M467" s="285">
        <v>426840925</v>
      </c>
      <c r="N467" s="286">
        <v>31999967</v>
      </c>
      <c r="O467" s="286">
        <v>31999967</v>
      </c>
    </row>
    <row r="468" spans="1:15" x14ac:dyDescent="0.35">
      <c r="A468" s="283" t="s">
        <v>3236</v>
      </c>
      <c r="B468" s="283" t="s">
        <v>195</v>
      </c>
      <c r="C468" s="284" t="s">
        <v>196</v>
      </c>
      <c r="D468" s="283" t="s">
        <v>73</v>
      </c>
      <c r="E468" s="284" t="s">
        <v>45</v>
      </c>
      <c r="F468" s="283" t="s">
        <v>193</v>
      </c>
      <c r="G468" s="287" t="s">
        <v>194</v>
      </c>
      <c r="H468" s="283" t="s">
        <v>1964</v>
      </c>
      <c r="I468" s="284" t="s">
        <v>1965</v>
      </c>
      <c r="J468" s="285">
        <v>3710000000</v>
      </c>
      <c r="K468" s="285">
        <v>3710000000</v>
      </c>
      <c r="L468" s="285">
        <v>413695267.70999998</v>
      </c>
      <c r="M468" s="285">
        <v>34136745.710000001</v>
      </c>
      <c r="N468" s="286">
        <v>26035894.710000001</v>
      </c>
      <c r="O468" s="286">
        <v>26035894.710000001</v>
      </c>
    </row>
    <row r="469" spans="1:15" x14ac:dyDescent="0.35">
      <c r="A469" s="283" t="s">
        <v>3236</v>
      </c>
      <c r="B469" s="283" t="s">
        <v>195</v>
      </c>
      <c r="C469" s="284" t="s">
        <v>196</v>
      </c>
      <c r="D469" s="283" t="s">
        <v>73</v>
      </c>
      <c r="E469" s="284" t="s">
        <v>45</v>
      </c>
      <c r="F469" s="283" t="s">
        <v>193</v>
      </c>
      <c r="G469" s="287" t="s">
        <v>194</v>
      </c>
      <c r="H469" s="283" t="s">
        <v>1968</v>
      </c>
      <c r="I469" s="284" t="s">
        <v>1969</v>
      </c>
      <c r="J469" s="285">
        <v>60000000</v>
      </c>
      <c r="K469" s="285">
        <v>60000000</v>
      </c>
      <c r="L469" s="285">
        <v>14129689</v>
      </c>
      <c r="M469" s="285">
        <v>14129689</v>
      </c>
      <c r="N469" s="286">
        <v>13866523</v>
      </c>
      <c r="O469" s="286">
        <v>13866523</v>
      </c>
    </row>
    <row r="470" spans="1:15" x14ac:dyDescent="0.35">
      <c r="A470" s="283" t="s">
        <v>3236</v>
      </c>
      <c r="B470" s="283" t="s">
        <v>195</v>
      </c>
      <c r="C470" s="284" t="s">
        <v>196</v>
      </c>
      <c r="D470" s="283" t="s">
        <v>73</v>
      </c>
      <c r="E470" s="284" t="s">
        <v>45</v>
      </c>
      <c r="F470" s="283" t="s">
        <v>193</v>
      </c>
      <c r="G470" s="287" t="s">
        <v>194</v>
      </c>
      <c r="H470" s="283" t="s">
        <v>1990</v>
      </c>
      <c r="I470" s="284" t="s">
        <v>1991</v>
      </c>
      <c r="J470" s="285">
        <v>650000000</v>
      </c>
      <c r="K470" s="285">
        <v>650000000</v>
      </c>
      <c r="L470" s="285">
        <v>150486764</v>
      </c>
      <c r="M470" s="285">
        <v>486764</v>
      </c>
      <c r="N470" s="286">
        <v>486764</v>
      </c>
      <c r="O470" s="286">
        <v>486764</v>
      </c>
    </row>
    <row r="471" spans="1:15" x14ac:dyDescent="0.35">
      <c r="A471" s="283" t="s">
        <v>3236</v>
      </c>
      <c r="B471" s="283" t="s">
        <v>195</v>
      </c>
      <c r="C471" s="284" t="s">
        <v>196</v>
      </c>
      <c r="D471" s="283" t="s">
        <v>73</v>
      </c>
      <c r="E471" s="284" t="s">
        <v>45</v>
      </c>
      <c r="F471" s="283" t="s">
        <v>193</v>
      </c>
      <c r="G471" s="287" t="s">
        <v>194</v>
      </c>
      <c r="H471" s="283" t="s">
        <v>1962</v>
      </c>
      <c r="I471" s="284" t="s">
        <v>1963</v>
      </c>
      <c r="J471" s="285">
        <v>160000000</v>
      </c>
      <c r="K471" s="285">
        <v>160000000</v>
      </c>
      <c r="L471" s="285">
        <v>62000052</v>
      </c>
      <c r="M471" s="285">
        <v>37000052</v>
      </c>
      <c r="N471" s="286">
        <v>30480434</v>
      </c>
      <c r="O471" s="286">
        <v>30480434</v>
      </c>
    </row>
    <row r="472" spans="1:15" x14ac:dyDescent="0.35">
      <c r="A472" s="283" t="s">
        <v>3236</v>
      </c>
      <c r="B472" s="283" t="s">
        <v>195</v>
      </c>
      <c r="C472" s="284" t="s">
        <v>196</v>
      </c>
      <c r="D472" s="283" t="s">
        <v>73</v>
      </c>
      <c r="E472" s="284" t="s">
        <v>45</v>
      </c>
      <c r="F472" s="283" t="s">
        <v>192</v>
      </c>
      <c r="G472" s="287" t="s">
        <v>1917</v>
      </c>
      <c r="H472" s="283" t="s">
        <v>2946</v>
      </c>
      <c r="I472" s="284" t="s">
        <v>2947</v>
      </c>
      <c r="J472" s="285">
        <v>200000000</v>
      </c>
      <c r="K472" s="285">
        <v>200000000</v>
      </c>
      <c r="L472" s="285">
        <v>6400000</v>
      </c>
      <c r="M472" s="285">
        <v>0</v>
      </c>
      <c r="N472" s="286">
        <v>0</v>
      </c>
      <c r="O472" s="286">
        <v>0</v>
      </c>
    </row>
    <row r="473" spans="1:15" x14ac:dyDescent="0.35">
      <c r="A473" s="283" t="s">
        <v>3236</v>
      </c>
      <c r="B473" s="283" t="s">
        <v>195</v>
      </c>
      <c r="C473" s="284" t="s">
        <v>196</v>
      </c>
      <c r="D473" s="283" t="s">
        <v>73</v>
      </c>
      <c r="E473" s="284" t="s">
        <v>45</v>
      </c>
      <c r="F473" s="283" t="s">
        <v>192</v>
      </c>
      <c r="G473" s="287" t="s">
        <v>1917</v>
      </c>
      <c r="H473" s="283" t="s">
        <v>2948</v>
      </c>
      <c r="I473" s="284" t="s">
        <v>2949</v>
      </c>
      <c r="J473" s="285">
        <v>1000000000</v>
      </c>
      <c r="K473" s="285">
        <v>1000000000</v>
      </c>
      <c r="L473" s="285">
        <v>54271200</v>
      </c>
      <c r="M473" s="285">
        <v>0</v>
      </c>
      <c r="N473" s="286">
        <v>0</v>
      </c>
      <c r="O473" s="286">
        <v>0</v>
      </c>
    </row>
    <row r="474" spans="1:15" x14ac:dyDescent="0.35">
      <c r="A474" s="283" t="s">
        <v>3236</v>
      </c>
      <c r="B474" s="283" t="s">
        <v>195</v>
      </c>
      <c r="C474" s="284" t="s">
        <v>196</v>
      </c>
      <c r="D474" s="283" t="s">
        <v>73</v>
      </c>
      <c r="E474" s="284" t="s">
        <v>45</v>
      </c>
      <c r="F474" s="283" t="s">
        <v>192</v>
      </c>
      <c r="G474" s="287" t="s">
        <v>1917</v>
      </c>
      <c r="H474" s="283" t="s">
        <v>1982</v>
      </c>
      <c r="I474" s="284" t="s">
        <v>1983</v>
      </c>
      <c r="J474" s="285">
        <v>240000000</v>
      </c>
      <c r="K474" s="285">
        <v>240000000</v>
      </c>
      <c r="L474" s="285">
        <v>0</v>
      </c>
      <c r="M474" s="285">
        <v>0</v>
      </c>
      <c r="N474" s="286">
        <v>0</v>
      </c>
      <c r="O474" s="286">
        <v>0</v>
      </c>
    </row>
    <row r="475" spans="1:15" x14ac:dyDescent="0.35">
      <c r="A475" s="283" t="s">
        <v>3236</v>
      </c>
      <c r="B475" s="283" t="s">
        <v>195</v>
      </c>
      <c r="C475" s="284" t="s">
        <v>196</v>
      </c>
      <c r="D475" s="283" t="s">
        <v>73</v>
      </c>
      <c r="E475" s="284" t="s">
        <v>45</v>
      </c>
      <c r="F475" s="283" t="s">
        <v>192</v>
      </c>
      <c r="G475" s="287" t="s">
        <v>1917</v>
      </c>
      <c r="H475" s="283" t="s">
        <v>1984</v>
      </c>
      <c r="I475" s="284" t="s">
        <v>1985</v>
      </c>
      <c r="J475" s="285">
        <v>100000000</v>
      </c>
      <c r="K475" s="285">
        <v>100000000</v>
      </c>
      <c r="L475" s="285">
        <v>61320000</v>
      </c>
      <c r="M475" s="285">
        <v>51320000</v>
      </c>
      <c r="N475" s="286">
        <v>15396000</v>
      </c>
      <c r="O475" s="286">
        <v>15396000</v>
      </c>
    </row>
    <row r="476" spans="1:15" x14ac:dyDescent="0.35">
      <c r="A476" s="283" t="s">
        <v>3236</v>
      </c>
      <c r="B476" s="283" t="s">
        <v>195</v>
      </c>
      <c r="C476" s="284" t="s">
        <v>196</v>
      </c>
      <c r="D476" s="283" t="s">
        <v>73</v>
      </c>
      <c r="E476" s="284" t="s">
        <v>45</v>
      </c>
      <c r="F476" s="283" t="s">
        <v>192</v>
      </c>
      <c r="G476" s="287" t="s">
        <v>1917</v>
      </c>
      <c r="H476" s="283" t="s">
        <v>1986</v>
      </c>
      <c r="I476" s="284" t="s">
        <v>1987</v>
      </c>
      <c r="J476" s="285">
        <v>1000000000</v>
      </c>
      <c r="K476" s="285">
        <v>1000000000</v>
      </c>
      <c r="L476" s="285">
        <v>113356045</v>
      </c>
      <c r="M476" s="285">
        <v>356045</v>
      </c>
      <c r="N476" s="286">
        <v>356045</v>
      </c>
      <c r="O476" s="286">
        <v>356045</v>
      </c>
    </row>
    <row r="477" spans="1:15" x14ac:dyDescent="0.35">
      <c r="A477" s="283" t="s">
        <v>3236</v>
      </c>
      <c r="B477" s="283" t="s">
        <v>195</v>
      </c>
      <c r="C477" s="284" t="s">
        <v>196</v>
      </c>
      <c r="D477" s="283" t="s">
        <v>73</v>
      </c>
      <c r="E477" s="284" t="s">
        <v>45</v>
      </c>
      <c r="F477" s="283" t="s">
        <v>192</v>
      </c>
      <c r="G477" s="287" t="s">
        <v>1917</v>
      </c>
      <c r="H477" s="283" t="s">
        <v>1976</v>
      </c>
      <c r="I477" s="284" t="s">
        <v>1977</v>
      </c>
      <c r="J477" s="285">
        <v>6350000000</v>
      </c>
      <c r="K477" s="285">
        <v>6350000000</v>
      </c>
      <c r="L477" s="285">
        <v>4808244560.9799995</v>
      </c>
      <c r="M477" s="285">
        <v>4678806011.3100004</v>
      </c>
      <c r="N477" s="286">
        <v>840391400.30999994</v>
      </c>
      <c r="O477" s="286">
        <v>840391400.30999994</v>
      </c>
    </row>
    <row r="478" spans="1:15" x14ac:dyDescent="0.35">
      <c r="A478" s="283" t="s">
        <v>3236</v>
      </c>
      <c r="B478" s="283" t="s">
        <v>195</v>
      </c>
      <c r="C478" s="284" t="s">
        <v>196</v>
      </c>
      <c r="D478" s="283" t="s">
        <v>73</v>
      </c>
      <c r="E478" s="284" t="s">
        <v>45</v>
      </c>
      <c r="F478" s="283" t="s">
        <v>192</v>
      </c>
      <c r="G478" s="287" t="s">
        <v>1917</v>
      </c>
      <c r="H478" s="283" t="s">
        <v>1992</v>
      </c>
      <c r="I478" s="284" t="s">
        <v>1993</v>
      </c>
      <c r="J478" s="285">
        <v>330000000</v>
      </c>
      <c r="K478" s="285">
        <v>330000000</v>
      </c>
      <c r="L478" s="285">
        <v>239850000</v>
      </c>
      <c r="M478" s="285">
        <v>195600000</v>
      </c>
      <c r="N478" s="286">
        <v>21374411</v>
      </c>
      <c r="O478" s="286">
        <v>21374411</v>
      </c>
    </row>
    <row r="479" spans="1:15" x14ac:dyDescent="0.35">
      <c r="A479" s="283" t="s">
        <v>3236</v>
      </c>
      <c r="B479" s="283" t="s">
        <v>195</v>
      </c>
      <c r="C479" s="284" t="s">
        <v>196</v>
      </c>
      <c r="D479" s="283" t="s">
        <v>73</v>
      </c>
      <c r="E479" s="284" t="s">
        <v>45</v>
      </c>
      <c r="F479" s="283" t="s">
        <v>192</v>
      </c>
      <c r="G479" s="287" t="s">
        <v>1917</v>
      </c>
      <c r="H479" s="283" t="s">
        <v>1970</v>
      </c>
      <c r="I479" s="284" t="s">
        <v>1971</v>
      </c>
      <c r="J479" s="285">
        <v>400000000</v>
      </c>
      <c r="K479" s="285">
        <v>400000000</v>
      </c>
      <c r="L479" s="285">
        <v>25000000</v>
      </c>
      <c r="M479" s="285">
        <v>0</v>
      </c>
      <c r="N479" s="286">
        <v>0</v>
      </c>
      <c r="O479" s="286">
        <v>0</v>
      </c>
    </row>
    <row r="480" spans="1:15" x14ac:dyDescent="0.35">
      <c r="A480" s="283" t="s">
        <v>3236</v>
      </c>
      <c r="B480" s="283" t="s">
        <v>195</v>
      </c>
      <c r="C480" s="284" t="s">
        <v>196</v>
      </c>
      <c r="D480" s="283" t="s">
        <v>73</v>
      </c>
      <c r="E480" s="284" t="s">
        <v>45</v>
      </c>
      <c r="F480" s="283" t="s">
        <v>192</v>
      </c>
      <c r="G480" s="287" t="s">
        <v>1917</v>
      </c>
      <c r="H480" s="283" t="s">
        <v>1972</v>
      </c>
      <c r="I480" s="284" t="s">
        <v>1973</v>
      </c>
      <c r="J480" s="285">
        <v>3234182129</v>
      </c>
      <c r="K480" s="285">
        <v>3234182129</v>
      </c>
      <c r="L480" s="285">
        <v>17570379</v>
      </c>
      <c r="M480" s="285">
        <v>17570379</v>
      </c>
      <c r="N480" s="286">
        <v>15736439</v>
      </c>
      <c r="O480" s="286">
        <v>15736439</v>
      </c>
    </row>
    <row r="481" spans="1:15" x14ac:dyDescent="0.35">
      <c r="A481" s="283" t="s">
        <v>3236</v>
      </c>
      <c r="B481" s="283" t="s">
        <v>195</v>
      </c>
      <c r="C481" s="284" t="s">
        <v>196</v>
      </c>
      <c r="D481" s="283" t="s">
        <v>73</v>
      </c>
      <c r="E481" s="284" t="s">
        <v>45</v>
      </c>
      <c r="F481" s="283" t="s">
        <v>192</v>
      </c>
      <c r="G481" s="287" t="s">
        <v>1917</v>
      </c>
      <c r="H481" s="283" t="s">
        <v>1988</v>
      </c>
      <c r="I481" s="284" t="s">
        <v>1989</v>
      </c>
      <c r="J481" s="285">
        <v>530000000</v>
      </c>
      <c r="K481" s="285">
        <v>530000000</v>
      </c>
      <c r="L481" s="285">
        <v>246355382.63</v>
      </c>
      <c r="M481" s="285">
        <v>246355382.63</v>
      </c>
      <c r="N481" s="286">
        <v>0</v>
      </c>
      <c r="O481" s="286">
        <v>0</v>
      </c>
    </row>
    <row r="482" spans="1:15" x14ac:dyDescent="0.35">
      <c r="A482" s="283" t="s">
        <v>3236</v>
      </c>
      <c r="B482" s="283" t="s">
        <v>195</v>
      </c>
      <c r="C482" s="284" t="s">
        <v>196</v>
      </c>
      <c r="D482" s="283" t="s">
        <v>73</v>
      </c>
      <c r="E482" s="284" t="s">
        <v>45</v>
      </c>
      <c r="F482" s="283" t="s">
        <v>192</v>
      </c>
      <c r="G482" s="287" t="s">
        <v>1917</v>
      </c>
      <c r="H482" s="283" t="s">
        <v>1974</v>
      </c>
      <c r="I482" s="284" t="s">
        <v>1975</v>
      </c>
      <c r="J482" s="285">
        <v>550000000</v>
      </c>
      <c r="K482" s="285">
        <v>550000000</v>
      </c>
      <c r="L482" s="285">
        <v>60538708</v>
      </c>
      <c r="M482" s="285">
        <v>3819554</v>
      </c>
      <c r="N482" s="286">
        <v>3819554</v>
      </c>
      <c r="O482" s="286">
        <v>3819554</v>
      </c>
    </row>
    <row r="483" spans="1:15" x14ac:dyDescent="0.35">
      <c r="A483" s="283" t="s">
        <v>3236</v>
      </c>
      <c r="B483" s="283" t="s">
        <v>195</v>
      </c>
      <c r="C483" s="284" t="s">
        <v>196</v>
      </c>
      <c r="D483" s="283" t="s">
        <v>76</v>
      </c>
      <c r="E483" s="284" t="s">
        <v>46</v>
      </c>
      <c r="F483" s="283" t="s">
        <v>193</v>
      </c>
      <c r="G483" s="287" t="s">
        <v>194</v>
      </c>
      <c r="H483" s="283" t="s">
        <v>1964</v>
      </c>
      <c r="I483" s="284" t="s">
        <v>1965</v>
      </c>
      <c r="J483" s="285">
        <v>4072300000</v>
      </c>
      <c r="K483" s="285">
        <v>4072300000</v>
      </c>
      <c r="L483" s="285">
        <v>64674128.740000002</v>
      </c>
      <c r="M483" s="285">
        <v>63851732</v>
      </c>
      <c r="N483" s="286">
        <v>2744520</v>
      </c>
      <c r="O483" s="286">
        <v>2744520</v>
      </c>
    </row>
    <row r="484" spans="1:15" x14ac:dyDescent="0.35">
      <c r="A484" s="283" t="s">
        <v>3236</v>
      </c>
      <c r="B484" s="283" t="s">
        <v>195</v>
      </c>
      <c r="C484" s="284" t="s">
        <v>196</v>
      </c>
      <c r="D484" s="283" t="s">
        <v>76</v>
      </c>
      <c r="E484" s="284" t="s">
        <v>46</v>
      </c>
      <c r="F484" s="283" t="s">
        <v>193</v>
      </c>
      <c r="G484" s="287" t="s">
        <v>194</v>
      </c>
      <c r="H484" s="283" t="s">
        <v>1968</v>
      </c>
      <c r="I484" s="284" t="s">
        <v>1969</v>
      </c>
      <c r="J484" s="285">
        <v>9447800000</v>
      </c>
      <c r="K484" s="285">
        <v>9447800000</v>
      </c>
      <c r="L484" s="285">
        <v>62486928</v>
      </c>
      <c r="M484" s="285">
        <v>50536485</v>
      </c>
      <c r="N484" s="286">
        <v>4963421</v>
      </c>
      <c r="O484" s="286">
        <v>4963421</v>
      </c>
    </row>
    <row r="485" spans="1:15" x14ac:dyDescent="0.35">
      <c r="A485" s="283" t="s">
        <v>3236</v>
      </c>
      <c r="B485" s="283" t="s">
        <v>675</v>
      </c>
      <c r="C485" s="284" t="s">
        <v>676</v>
      </c>
      <c r="D485" s="283" t="s">
        <v>76</v>
      </c>
      <c r="E485" s="284" t="s">
        <v>46</v>
      </c>
      <c r="F485" s="283" t="s">
        <v>193</v>
      </c>
      <c r="G485" s="287" t="s">
        <v>194</v>
      </c>
      <c r="H485" s="283" t="s">
        <v>1921</v>
      </c>
      <c r="I485" s="284" t="s">
        <v>1922</v>
      </c>
      <c r="J485" s="285">
        <v>11305000000</v>
      </c>
      <c r="K485" s="285">
        <v>11305000000</v>
      </c>
      <c r="L485" s="285">
        <v>4754325273</v>
      </c>
      <c r="M485" s="285">
        <v>1967235395</v>
      </c>
      <c r="N485" s="286">
        <v>231000000</v>
      </c>
      <c r="O485" s="286">
        <v>0</v>
      </c>
    </row>
    <row r="486" spans="1:15" x14ac:dyDescent="0.35">
      <c r="A486" s="283" t="s">
        <v>3236</v>
      </c>
      <c r="B486" s="283" t="s">
        <v>675</v>
      </c>
      <c r="C486" s="284" t="s">
        <v>676</v>
      </c>
      <c r="D486" s="283" t="s">
        <v>76</v>
      </c>
      <c r="E486" s="284" t="s">
        <v>46</v>
      </c>
      <c r="F486" s="283" t="s">
        <v>193</v>
      </c>
      <c r="G486" s="287" t="s">
        <v>194</v>
      </c>
      <c r="H486" s="283" t="s">
        <v>1959</v>
      </c>
      <c r="I486" s="284" t="s">
        <v>1960</v>
      </c>
      <c r="J486" s="285">
        <v>400000000</v>
      </c>
      <c r="K486" s="285">
        <v>400000000</v>
      </c>
      <c r="L486" s="285">
        <v>42843838</v>
      </c>
      <c r="M486" s="285">
        <v>0</v>
      </c>
      <c r="N486" s="286">
        <v>0</v>
      </c>
      <c r="O486" s="286">
        <v>0</v>
      </c>
    </row>
    <row r="487" spans="1:15" x14ac:dyDescent="0.35">
      <c r="A487" s="283" t="s">
        <v>3236</v>
      </c>
      <c r="B487" s="283" t="s">
        <v>675</v>
      </c>
      <c r="C487" s="284" t="s">
        <v>676</v>
      </c>
      <c r="D487" s="283" t="s">
        <v>76</v>
      </c>
      <c r="E487" s="284" t="s">
        <v>46</v>
      </c>
      <c r="F487" s="283" t="s">
        <v>192</v>
      </c>
      <c r="G487" s="287" t="s">
        <v>1917</v>
      </c>
      <c r="H487" s="283" t="s">
        <v>1918</v>
      </c>
      <c r="I487" s="284" t="s">
        <v>1919</v>
      </c>
      <c r="J487" s="285">
        <v>4300000000</v>
      </c>
      <c r="K487" s="285">
        <v>4300000000</v>
      </c>
      <c r="L487" s="285">
        <v>4300000000</v>
      </c>
      <c r="M487" s="285">
        <v>126000000</v>
      </c>
      <c r="N487" s="286">
        <v>0</v>
      </c>
      <c r="O487" s="286">
        <v>0</v>
      </c>
    </row>
    <row r="488" spans="1:15" x14ac:dyDescent="0.35">
      <c r="A488" s="283" t="s">
        <v>3236</v>
      </c>
      <c r="B488" s="283" t="s">
        <v>675</v>
      </c>
      <c r="C488" s="284" t="s">
        <v>676</v>
      </c>
      <c r="D488" s="283" t="s">
        <v>76</v>
      </c>
      <c r="E488" s="284" t="s">
        <v>46</v>
      </c>
      <c r="F488" s="283" t="s">
        <v>192</v>
      </c>
      <c r="G488" s="287" t="s">
        <v>1917</v>
      </c>
      <c r="H488" s="283" t="s">
        <v>1915</v>
      </c>
      <c r="I488" s="284" t="s">
        <v>1916</v>
      </c>
      <c r="J488" s="285">
        <v>10000000000</v>
      </c>
      <c r="K488" s="285">
        <v>10000000000</v>
      </c>
      <c r="L488" s="285">
        <v>8495987048</v>
      </c>
      <c r="M488" s="285">
        <v>8431150</v>
      </c>
      <c r="N488" s="286">
        <v>0</v>
      </c>
      <c r="O488" s="286">
        <v>0</v>
      </c>
    </row>
    <row r="489" spans="1:15" x14ac:dyDescent="0.35">
      <c r="A489" s="283" t="s">
        <v>3236</v>
      </c>
      <c r="B489" s="283" t="s">
        <v>675</v>
      </c>
      <c r="C489" s="284" t="s">
        <v>676</v>
      </c>
      <c r="D489" s="283" t="s">
        <v>76</v>
      </c>
      <c r="E489" s="284" t="s">
        <v>46</v>
      </c>
      <c r="F489" s="283" t="s">
        <v>192</v>
      </c>
      <c r="G489" s="287" t="s">
        <v>1917</v>
      </c>
      <c r="H489" s="283" t="s">
        <v>1920</v>
      </c>
      <c r="I489" s="284" t="s">
        <v>2950</v>
      </c>
      <c r="J489" s="285">
        <v>1566000000</v>
      </c>
      <c r="K489" s="285">
        <v>1566000000</v>
      </c>
      <c r="L489" s="285">
        <v>0</v>
      </c>
      <c r="M489" s="285">
        <v>0</v>
      </c>
      <c r="N489" s="286">
        <v>0</v>
      </c>
      <c r="O489" s="286">
        <v>0</v>
      </c>
    </row>
    <row r="490" spans="1:15" x14ac:dyDescent="0.35">
      <c r="A490" s="283" t="s">
        <v>3236</v>
      </c>
      <c r="B490" s="283" t="s">
        <v>675</v>
      </c>
      <c r="C490" s="284" t="s">
        <v>676</v>
      </c>
      <c r="D490" s="283" t="s">
        <v>76</v>
      </c>
      <c r="E490" s="284" t="s">
        <v>46</v>
      </c>
      <c r="F490" s="283" t="s">
        <v>192</v>
      </c>
      <c r="G490" s="287" t="s">
        <v>1917</v>
      </c>
      <c r="H490" s="283" t="s">
        <v>1923</v>
      </c>
      <c r="I490" s="284" t="s">
        <v>1924</v>
      </c>
      <c r="J490" s="285">
        <v>13151273000</v>
      </c>
      <c r="K490" s="285">
        <v>13151273000</v>
      </c>
      <c r="L490" s="285">
        <v>9125352667</v>
      </c>
      <c r="M490" s="285">
        <v>5656802489</v>
      </c>
      <c r="N490" s="286">
        <v>0</v>
      </c>
      <c r="O490" s="286">
        <v>0</v>
      </c>
    </row>
    <row r="491" spans="1:15" x14ac:dyDescent="0.35">
      <c r="A491" s="283" t="s">
        <v>453</v>
      </c>
      <c r="B491" s="283" t="s">
        <v>454</v>
      </c>
      <c r="C491" s="284" t="s">
        <v>455</v>
      </c>
      <c r="D491" s="283" t="s">
        <v>73</v>
      </c>
      <c r="E491" s="284" t="s">
        <v>45</v>
      </c>
      <c r="F491" s="283" t="s">
        <v>458</v>
      </c>
      <c r="G491" s="287" t="s">
        <v>459</v>
      </c>
      <c r="H491" s="283" t="s">
        <v>1080</v>
      </c>
      <c r="I491" s="284" t="s">
        <v>1081</v>
      </c>
      <c r="J491" s="285">
        <v>9000000000</v>
      </c>
      <c r="K491" s="285">
        <v>9000000000</v>
      </c>
      <c r="L491" s="285">
        <v>8421636275</v>
      </c>
      <c r="M491" s="285">
        <v>7165451592</v>
      </c>
      <c r="N491" s="286">
        <v>1824928707.6399999</v>
      </c>
      <c r="O491" s="286">
        <v>1824928707.6399999</v>
      </c>
    </row>
    <row r="492" spans="1:15" x14ac:dyDescent="0.35">
      <c r="A492" s="283" t="s">
        <v>453</v>
      </c>
      <c r="B492" s="283" t="s">
        <v>454</v>
      </c>
      <c r="C492" s="284" t="s">
        <v>455</v>
      </c>
      <c r="D492" s="283" t="s">
        <v>73</v>
      </c>
      <c r="E492" s="284" t="s">
        <v>45</v>
      </c>
      <c r="F492" s="283" t="s">
        <v>458</v>
      </c>
      <c r="G492" s="287" t="s">
        <v>459</v>
      </c>
      <c r="H492" s="283" t="s">
        <v>1082</v>
      </c>
      <c r="I492" s="284" t="s">
        <v>1083</v>
      </c>
      <c r="J492" s="285">
        <v>6887000000</v>
      </c>
      <c r="K492" s="285">
        <v>6887000000</v>
      </c>
      <c r="L492" s="285">
        <v>6738404240</v>
      </c>
      <c r="M492" s="285">
        <v>2586147149</v>
      </c>
      <c r="N492" s="286">
        <v>791987742</v>
      </c>
      <c r="O492" s="286">
        <v>791987742</v>
      </c>
    </row>
    <row r="493" spans="1:15" x14ac:dyDescent="0.35">
      <c r="A493" s="283" t="s">
        <v>453</v>
      </c>
      <c r="B493" s="283" t="s">
        <v>454</v>
      </c>
      <c r="C493" s="284" t="s">
        <v>455</v>
      </c>
      <c r="D493" s="283" t="s">
        <v>73</v>
      </c>
      <c r="E493" s="284" t="s">
        <v>45</v>
      </c>
      <c r="F493" s="283" t="s">
        <v>458</v>
      </c>
      <c r="G493" s="287" t="s">
        <v>459</v>
      </c>
      <c r="H493" s="283" t="s">
        <v>1146</v>
      </c>
      <c r="I493" s="284" t="s">
        <v>1147</v>
      </c>
      <c r="J493" s="285">
        <v>12450468957</v>
      </c>
      <c r="K493" s="285">
        <v>11450468957</v>
      </c>
      <c r="L493" s="285">
        <v>10561216036</v>
      </c>
      <c r="M493" s="285">
        <v>2009679906</v>
      </c>
      <c r="N493" s="286">
        <v>398110474</v>
      </c>
      <c r="O493" s="286">
        <v>398110474</v>
      </c>
    </row>
    <row r="494" spans="1:15" x14ac:dyDescent="0.35">
      <c r="A494" s="283" t="s">
        <v>453</v>
      </c>
      <c r="B494" s="283" t="s">
        <v>454</v>
      </c>
      <c r="C494" s="284" t="s">
        <v>455</v>
      </c>
      <c r="D494" s="283" t="s">
        <v>73</v>
      </c>
      <c r="E494" s="284" t="s">
        <v>45</v>
      </c>
      <c r="F494" s="283" t="s">
        <v>456</v>
      </c>
      <c r="G494" s="287" t="s">
        <v>457</v>
      </c>
      <c r="H494" s="283" t="s">
        <v>814</v>
      </c>
      <c r="I494" s="284" t="s">
        <v>1229</v>
      </c>
      <c r="J494" s="285">
        <v>50589076000</v>
      </c>
      <c r="K494" s="285">
        <v>44589076000</v>
      </c>
      <c r="L494" s="285">
        <v>5372324056</v>
      </c>
      <c r="M494" s="285">
        <v>5372324056</v>
      </c>
      <c r="N494" s="286">
        <v>69252866</v>
      </c>
      <c r="O494" s="286">
        <v>69252866</v>
      </c>
    </row>
    <row r="495" spans="1:15" x14ac:dyDescent="0.35">
      <c r="A495" s="283" t="s">
        <v>453</v>
      </c>
      <c r="B495" s="283" t="s">
        <v>454</v>
      </c>
      <c r="C495" s="284" t="s">
        <v>455</v>
      </c>
      <c r="D495" s="283" t="s">
        <v>73</v>
      </c>
      <c r="E495" s="284" t="s">
        <v>45</v>
      </c>
      <c r="F495" s="283" t="s">
        <v>456</v>
      </c>
      <c r="G495" s="287" t="s">
        <v>457</v>
      </c>
      <c r="H495" s="283" t="s">
        <v>1230</v>
      </c>
      <c r="I495" s="284" t="s">
        <v>1231</v>
      </c>
      <c r="J495" s="285">
        <v>1266197411</v>
      </c>
      <c r="K495" s="285">
        <v>1266197411</v>
      </c>
      <c r="L495" s="285">
        <v>631029468</v>
      </c>
      <c r="M495" s="285">
        <v>631029468</v>
      </c>
      <c r="N495" s="286">
        <v>360588268</v>
      </c>
      <c r="O495" s="286">
        <v>360588268</v>
      </c>
    </row>
    <row r="496" spans="1:15" x14ac:dyDescent="0.35">
      <c r="A496" s="283" t="s">
        <v>453</v>
      </c>
      <c r="B496" s="283" t="s">
        <v>454</v>
      </c>
      <c r="C496" s="284" t="s">
        <v>455</v>
      </c>
      <c r="D496" s="283" t="s">
        <v>73</v>
      </c>
      <c r="E496" s="284" t="s">
        <v>45</v>
      </c>
      <c r="F496" s="283" t="s">
        <v>456</v>
      </c>
      <c r="G496" s="287" t="s">
        <v>457</v>
      </c>
      <c r="H496" s="283" t="s">
        <v>1138</v>
      </c>
      <c r="I496" s="284" t="s">
        <v>2951</v>
      </c>
      <c r="J496" s="285">
        <v>2239813810310</v>
      </c>
      <c r="K496" s="285">
        <v>487177810310</v>
      </c>
      <c r="L496" s="285">
        <v>0</v>
      </c>
      <c r="M496" s="285">
        <v>0</v>
      </c>
      <c r="N496" s="286">
        <v>0</v>
      </c>
      <c r="O496" s="286">
        <v>0</v>
      </c>
    </row>
    <row r="497" spans="1:15" x14ac:dyDescent="0.35">
      <c r="A497" s="283" t="s">
        <v>453</v>
      </c>
      <c r="B497" s="283" t="s">
        <v>454</v>
      </c>
      <c r="C497" s="284" t="s">
        <v>455</v>
      </c>
      <c r="D497" s="283" t="s">
        <v>73</v>
      </c>
      <c r="E497" s="284" t="s">
        <v>45</v>
      </c>
      <c r="F497" s="283" t="s">
        <v>456</v>
      </c>
      <c r="G497" s="287" t="s">
        <v>457</v>
      </c>
      <c r="H497" s="283" t="s">
        <v>1084</v>
      </c>
      <c r="I497" s="284" t="s">
        <v>1085</v>
      </c>
      <c r="J497" s="285">
        <v>22581494450</v>
      </c>
      <c r="K497" s="285">
        <v>22581494450</v>
      </c>
      <c r="L497" s="285">
        <v>22581494450</v>
      </c>
      <c r="M497" s="285">
        <v>22581494450</v>
      </c>
      <c r="N497" s="286">
        <v>3949193247.5999999</v>
      </c>
      <c r="O497" s="286">
        <v>3949193247.5999999</v>
      </c>
    </row>
    <row r="498" spans="1:15" x14ac:dyDescent="0.35">
      <c r="A498" s="283" t="s">
        <v>453</v>
      </c>
      <c r="B498" s="283" t="s">
        <v>454</v>
      </c>
      <c r="C498" s="284" t="s">
        <v>455</v>
      </c>
      <c r="D498" s="283" t="s">
        <v>73</v>
      </c>
      <c r="E498" s="284" t="s">
        <v>45</v>
      </c>
      <c r="F498" s="283" t="s">
        <v>456</v>
      </c>
      <c r="G498" s="287" t="s">
        <v>457</v>
      </c>
      <c r="H498" s="283" t="s">
        <v>1236</v>
      </c>
      <c r="I498" s="284" t="s">
        <v>1237</v>
      </c>
      <c r="J498" s="285">
        <v>205834382792</v>
      </c>
      <c r="K498" s="285">
        <v>205834382792</v>
      </c>
      <c r="L498" s="285">
        <v>123641209956</v>
      </c>
      <c r="M498" s="285">
        <v>123641209956</v>
      </c>
      <c r="N498" s="286">
        <v>31215276628</v>
      </c>
      <c r="O498" s="286">
        <v>31215276628</v>
      </c>
    </row>
    <row r="499" spans="1:15" x14ac:dyDescent="0.35">
      <c r="A499" s="283" t="s">
        <v>453</v>
      </c>
      <c r="B499" s="283" t="s">
        <v>454</v>
      </c>
      <c r="C499" s="284" t="s">
        <v>455</v>
      </c>
      <c r="D499" s="283" t="s">
        <v>73</v>
      </c>
      <c r="E499" s="284" t="s">
        <v>45</v>
      </c>
      <c r="F499" s="283" t="s">
        <v>456</v>
      </c>
      <c r="G499" s="287" t="s">
        <v>457</v>
      </c>
      <c r="H499" s="283" t="s">
        <v>2952</v>
      </c>
      <c r="I499" s="284" t="s">
        <v>2953</v>
      </c>
      <c r="J499" s="285">
        <v>17541956076</v>
      </c>
      <c r="K499" s="285">
        <v>17541956076</v>
      </c>
      <c r="L499" s="285">
        <v>17213387179</v>
      </c>
      <c r="M499" s="285">
        <v>17195096743</v>
      </c>
      <c r="N499" s="286">
        <v>10615092076</v>
      </c>
      <c r="O499" s="286">
        <v>10615092076</v>
      </c>
    </row>
    <row r="500" spans="1:15" x14ac:dyDescent="0.35">
      <c r="A500" s="283" t="s">
        <v>453</v>
      </c>
      <c r="B500" s="283" t="s">
        <v>454</v>
      </c>
      <c r="C500" s="284" t="s">
        <v>455</v>
      </c>
      <c r="D500" s="283" t="s">
        <v>73</v>
      </c>
      <c r="E500" s="284" t="s">
        <v>45</v>
      </c>
      <c r="F500" s="283" t="s">
        <v>456</v>
      </c>
      <c r="G500" s="287" t="s">
        <v>457</v>
      </c>
      <c r="H500" s="283" t="s">
        <v>2954</v>
      </c>
      <c r="I500" s="284" t="s">
        <v>2955</v>
      </c>
      <c r="J500" s="285">
        <v>680000000</v>
      </c>
      <c r="K500" s="285">
        <v>680000000</v>
      </c>
      <c r="L500" s="285">
        <v>0</v>
      </c>
      <c r="M500" s="285">
        <v>0</v>
      </c>
      <c r="N500" s="286">
        <v>0</v>
      </c>
      <c r="O500" s="286">
        <v>0</v>
      </c>
    </row>
    <row r="501" spans="1:15" x14ac:dyDescent="0.35">
      <c r="A501" s="283" t="s">
        <v>453</v>
      </c>
      <c r="B501" s="283" t="s">
        <v>454</v>
      </c>
      <c r="C501" s="284" t="s">
        <v>455</v>
      </c>
      <c r="D501" s="283" t="s">
        <v>73</v>
      </c>
      <c r="E501" s="284" t="s">
        <v>45</v>
      </c>
      <c r="F501" s="283" t="s">
        <v>460</v>
      </c>
      <c r="G501" s="287" t="s">
        <v>1141</v>
      </c>
      <c r="H501" s="283" t="s">
        <v>1232</v>
      </c>
      <c r="I501" s="284" t="s">
        <v>1233</v>
      </c>
      <c r="J501" s="285">
        <v>7649550400</v>
      </c>
      <c r="K501" s="285">
        <v>7249550400</v>
      </c>
      <c r="L501" s="285">
        <v>3583501169</v>
      </c>
      <c r="M501" s="285">
        <v>82002311</v>
      </c>
      <c r="N501" s="286">
        <v>38231339</v>
      </c>
      <c r="O501" s="286">
        <v>38231339</v>
      </c>
    </row>
    <row r="502" spans="1:15" x14ac:dyDescent="0.35">
      <c r="A502" s="283" t="s">
        <v>453</v>
      </c>
      <c r="B502" s="283" t="s">
        <v>454</v>
      </c>
      <c r="C502" s="284" t="s">
        <v>455</v>
      </c>
      <c r="D502" s="283" t="s">
        <v>73</v>
      </c>
      <c r="E502" s="284" t="s">
        <v>45</v>
      </c>
      <c r="F502" s="283" t="s">
        <v>460</v>
      </c>
      <c r="G502" s="287" t="s">
        <v>1141</v>
      </c>
      <c r="H502" s="283" t="s">
        <v>1139</v>
      </c>
      <c r="I502" s="284" t="s">
        <v>1140</v>
      </c>
      <c r="J502" s="285">
        <v>1369216814</v>
      </c>
      <c r="K502" s="285">
        <v>1069216814</v>
      </c>
      <c r="L502" s="285">
        <v>110075041</v>
      </c>
      <c r="M502" s="285">
        <v>0</v>
      </c>
      <c r="N502" s="286">
        <v>0</v>
      </c>
      <c r="O502" s="286">
        <v>0</v>
      </c>
    </row>
    <row r="503" spans="1:15" x14ac:dyDescent="0.35">
      <c r="A503" s="283" t="s">
        <v>453</v>
      </c>
      <c r="B503" s="283" t="s">
        <v>454</v>
      </c>
      <c r="C503" s="284" t="s">
        <v>455</v>
      </c>
      <c r="D503" s="283" t="s">
        <v>73</v>
      </c>
      <c r="E503" s="284" t="s">
        <v>45</v>
      </c>
      <c r="F503" s="283" t="s">
        <v>460</v>
      </c>
      <c r="G503" s="287" t="s">
        <v>1141</v>
      </c>
      <c r="H503" s="283" t="s">
        <v>1234</v>
      </c>
      <c r="I503" s="284" t="s">
        <v>1235</v>
      </c>
      <c r="J503" s="285">
        <v>19427463664</v>
      </c>
      <c r="K503" s="285">
        <v>18627463664</v>
      </c>
      <c r="L503" s="285">
        <v>5807486775.9799995</v>
      </c>
      <c r="M503" s="285">
        <v>4820295150</v>
      </c>
      <c r="N503" s="286">
        <v>934538740</v>
      </c>
      <c r="O503" s="286">
        <v>934538740</v>
      </c>
    </row>
    <row r="504" spans="1:15" x14ac:dyDescent="0.35">
      <c r="A504" s="283" t="s">
        <v>453</v>
      </c>
      <c r="B504" s="283" t="s">
        <v>454</v>
      </c>
      <c r="C504" s="284" t="s">
        <v>455</v>
      </c>
      <c r="D504" s="283" t="s">
        <v>73</v>
      </c>
      <c r="E504" s="284" t="s">
        <v>45</v>
      </c>
      <c r="F504" s="283" t="s">
        <v>1088</v>
      </c>
      <c r="G504" s="287" t="s">
        <v>1089</v>
      </c>
      <c r="H504" s="283" t="s">
        <v>822</v>
      </c>
      <c r="I504" s="284" t="s">
        <v>1246</v>
      </c>
      <c r="J504" s="285">
        <v>26729210139</v>
      </c>
      <c r="K504" s="285">
        <v>26729210139</v>
      </c>
      <c r="L504" s="285">
        <v>26729210139</v>
      </c>
      <c r="M504" s="285">
        <v>26729210139</v>
      </c>
      <c r="N504" s="286">
        <v>0</v>
      </c>
      <c r="O504" s="286">
        <v>0</v>
      </c>
    </row>
    <row r="505" spans="1:15" x14ac:dyDescent="0.35">
      <c r="A505" s="283" t="s">
        <v>453</v>
      </c>
      <c r="B505" s="283" t="s">
        <v>454</v>
      </c>
      <c r="C505" s="284" t="s">
        <v>455</v>
      </c>
      <c r="D505" s="283" t="s">
        <v>73</v>
      </c>
      <c r="E505" s="284" t="s">
        <v>45</v>
      </c>
      <c r="F505" s="283" t="s">
        <v>1088</v>
      </c>
      <c r="G505" s="287" t="s">
        <v>1089</v>
      </c>
      <c r="H505" s="283" t="s">
        <v>1238</v>
      </c>
      <c r="I505" s="284" t="s">
        <v>1239</v>
      </c>
      <c r="J505" s="285">
        <v>16203435666</v>
      </c>
      <c r="K505" s="285">
        <v>16203435666</v>
      </c>
      <c r="L505" s="285">
        <v>16203435666</v>
      </c>
      <c r="M505" s="285">
        <v>16203435666</v>
      </c>
      <c r="N505" s="286">
        <v>0</v>
      </c>
      <c r="O505" s="286">
        <v>0</v>
      </c>
    </row>
    <row r="506" spans="1:15" x14ac:dyDescent="0.35">
      <c r="A506" s="283" t="s">
        <v>453</v>
      </c>
      <c r="B506" s="283" t="s">
        <v>454</v>
      </c>
      <c r="C506" s="284" t="s">
        <v>455</v>
      </c>
      <c r="D506" s="283" t="s">
        <v>73</v>
      </c>
      <c r="E506" s="284" t="s">
        <v>45</v>
      </c>
      <c r="F506" s="283" t="s">
        <v>1088</v>
      </c>
      <c r="G506" s="287" t="s">
        <v>1089</v>
      </c>
      <c r="H506" s="283" t="s">
        <v>1144</v>
      </c>
      <c r="I506" s="284" t="s">
        <v>1145</v>
      </c>
      <c r="J506" s="285">
        <v>25783471838</v>
      </c>
      <c r="K506" s="285">
        <v>25783471838</v>
      </c>
      <c r="L506" s="285">
        <v>25783471838</v>
      </c>
      <c r="M506" s="285">
        <v>25783471838</v>
      </c>
      <c r="N506" s="286">
        <v>0</v>
      </c>
      <c r="O506" s="286">
        <v>0</v>
      </c>
    </row>
    <row r="507" spans="1:15" x14ac:dyDescent="0.35">
      <c r="A507" s="283" t="s">
        <v>453</v>
      </c>
      <c r="B507" s="283" t="s">
        <v>454</v>
      </c>
      <c r="C507" s="284" t="s">
        <v>455</v>
      </c>
      <c r="D507" s="283" t="s">
        <v>73</v>
      </c>
      <c r="E507" s="284" t="s">
        <v>45</v>
      </c>
      <c r="F507" s="283" t="s">
        <v>1088</v>
      </c>
      <c r="G507" s="287" t="s">
        <v>1089</v>
      </c>
      <c r="H507" s="283" t="s">
        <v>1086</v>
      </c>
      <c r="I507" s="284" t="s">
        <v>1087</v>
      </c>
      <c r="J507" s="285">
        <v>24778684370</v>
      </c>
      <c r="K507" s="285">
        <v>24778684370</v>
      </c>
      <c r="L507" s="285">
        <v>23432986501</v>
      </c>
      <c r="M507" s="285">
        <v>23432986501</v>
      </c>
      <c r="N507" s="286">
        <v>0</v>
      </c>
      <c r="O507" s="286">
        <v>0</v>
      </c>
    </row>
    <row r="508" spans="1:15" x14ac:dyDescent="0.35">
      <c r="A508" s="283" t="s">
        <v>453</v>
      </c>
      <c r="B508" s="283" t="s">
        <v>454</v>
      </c>
      <c r="C508" s="284" t="s">
        <v>455</v>
      </c>
      <c r="D508" s="283" t="s">
        <v>73</v>
      </c>
      <c r="E508" s="284" t="s">
        <v>45</v>
      </c>
      <c r="F508" s="283" t="s">
        <v>1088</v>
      </c>
      <c r="G508" s="287" t="s">
        <v>1089</v>
      </c>
      <c r="H508" s="283" t="s">
        <v>1090</v>
      </c>
      <c r="I508" s="284" t="s">
        <v>1091</v>
      </c>
      <c r="J508" s="285">
        <v>25146408682</v>
      </c>
      <c r="K508" s="285">
        <v>25146408682</v>
      </c>
      <c r="L508" s="285">
        <v>25146408682</v>
      </c>
      <c r="M508" s="285">
        <v>25146408682</v>
      </c>
      <c r="N508" s="286">
        <v>0</v>
      </c>
      <c r="O508" s="286">
        <v>0</v>
      </c>
    </row>
    <row r="509" spans="1:15" x14ac:dyDescent="0.35">
      <c r="A509" s="283" t="s">
        <v>453</v>
      </c>
      <c r="B509" s="283" t="s">
        <v>454</v>
      </c>
      <c r="C509" s="284" t="s">
        <v>455</v>
      </c>
      <c r="D509" s="283" t="s">
        <v>73</v>
      </c>
      <c r="E509" s="284" t="s">
        <v>45</v>
      </c>
      <c r="F509" s="283" t="s">
        <v>1088</v>
      </c>
      <c r="G509" s="287" t="s">
        <v>1089</v>
      </c>
      <c r="H509" s="283" t="s">
        <v>1092</v>
      </c>
      <c r="I509" s="284" t="s">
        <v>1093</v>
      </c>
      <c r="J509" s="285">
        <v>22882923345</v>
      </c>
      <c r="K509" s="285">
        <v>22882923345</v>
      </c>
      <c r="L509" s="285">
        <v>22882923345</v>
      </c>
      <c r="M509" s="285">
        <v>22882923345</v>
      </c>
      <c r="N509" s="286">
        <v>0</v>
      </c>
      <c r="O509" s="286">
        <v>0</v>
      </c>
    </row>
    <row r="510" spans="1:15" x14ac:dyDescent="0.35">
      <c r="A510" s="283" t="s">
        <v>453</v>
      </c>
      <c r="B510" s="283" t="s">
        <v>454</v>
      </c>
      <c r="C510" s="284" t="s">
        <v>455</v>
      </c>
      <c r="D510" s="283" t="s">
        <v>73</v>
      </c>
      <c r="E510" s="284" t="s">
        <v>45</v>
      </c>
      <c r="F510" s="283" t="s">
        <v>1088</v>
      </c>
      <c r="G510" s="287" t="s">
        <v>1089</v>
      </c>
      <c r="H510" s="283" t="s">
        <v>1094</v>
      </c>
      <c r="I510" s="284" t="s">
        <v>1095</v>
      </c>
      <c r="J510" s="285">
        <v>30683009045</v>
      </c>
      <c r="K510" s="285">
        <v>30683009045</v>
      </c>
      <c r="L510" s="285">
        <v>30683009045</v>
      </c>
      <c r="M510" s="285">
        <v>30683009045</v>
      </c>
      <c r="N510" s="286">
        <v>0</v>
      </c>
      <c r="O510" s="286">
        <v>0</v>
      </c>
    </row>
    <row r="511" spans="1:15" x14ac:dyDescent="0.35">
      <c r="A511" s="283" t="s">
        <v>453</v>
      </c>
      <c r="B511" s="283" t="s">
        <v>454</v>
      </c>
      <c r="C511" s="284" t="s">
        <v>455</v>
      </c>
      <c r="D511" s="283" t="s">
        <v>73</v>
      </c>
      <c r="E511" s="284" t="s">
        <v>45</v>
      </c>
      <c r="F511" s="283" t="s">
        <v>1088</v>
      </c>
      <c r="G511" s="287" t="s">
        <v>1089</v>
      </c>
      <c r="H511" s="283" t="s">
        <v>1096</v>
      </c>
      <c r="I511" s="284" t="s">
        <v>1097</v>
      </c>
      <c r="J511" s="285">
        <v>18925352115</v>
      </c>
      <c r="K511" s="285">
        <v>18925352115</v>
      </c>
      <c r="L511" s="285">
        <v>18925352115</v>
      </c>
      <c r="M511" s="285">
        <v>18925352115</v>
      </c>
      <c r="N511" s="286">
        <v>0</v>
      </c>
      <c r="O511" s="286">
        <v>0</v>
      </c>
    </row>
    <row r="512" spans="1:15" x14ac:dyDescent="0.35">
      <c r="A512" s="283" t="s">
        <v>453</v>
      </c>
      <c r="B512" s="283" t="s">
        <v>454</v>
      </c>
      <c r="C512" s="284" t="s">
        <v>455</v>
      </c>
      <c r="D512" s="283" t="s">
        <v>73</v>
      </c>
      <c r="E512" s="284" t="s">
        <v>45</v>
      </c>
      <c r="F512" s="283" t="s">
        <v>1088</v>
      </c>
      <c r="G512" s="287" t="s">
        <v>1089</v>
      </c>
      <c r="H512" s="283" t="s">
        <v>1098</v>
      </c>
      <c r="I512" s="284" t="s">
        <v>1099</v>
      </c>
      <c r="J512" s="285">
        <v>9505135408</v>
      </c>
      <c r="K512" s="285">
        <v>9505135408</v>
      </c>
      <c r="L512" s="285">
        <v>0</v>
      </c>
      <c r="M512" s="285">
        <v>0</v>
      </c>
      <c r="N512" s="286">
        <v>0</v>
      </c>
      <c r="O512" s="286">
        <v>0</v>
      </c>
    </row>
    <row r="513" spans="1:15" x14ac:dyDescent="0.35">
      <c r="A513" s="283" t="s">
        <v>453</v>
      </c>
      <c r="B513" s="283" t="s">
        <v>454</v>
      </c>
      <c r="C513" s="284" t="s">
        <v>455</v>
      </c>
      <c r="D513" s="283" t="s">
        <v>73</v>
      </c>
      <c r="E513" s="284" t="s">
        <v>45</v>
      </c>
      <c r="F513" s="283" t="s">
        <v>1088</v>
      </c>
      <c r="G513" s="287" t="s">
        <v>1089</v>
      </c>
      <c r="H513" s="283" t="s">
        <v>1100</v>
      </c>
      <c r="I513" s="284" t="s">
        <v>1101</v>
      </c>
      <c r="J513" s="285">
        <v>22665253971</v>
      </c>
      <c r="K513" s="285">
        <v>22665253971</v>
      </c>
      <c r="L513" s="285">
        <v>22665253971</v>
      </c>
      <c r="M513" s="285">
        <v>22665253971</v>
      </c>
      <c r="N513" s="286">
        <v>0</v>
      </c>
      <c r="O513" s="286">
        <v>0</v>
      </c>
    </row>
    <row r="514" spans="1:15" x14ac:dyDescent="0.35">
      <c r="A514" s="283" t="s">
        <v>453</v>
      </c>
      <c r="B514" s="283" t="s">
        <v>454</v>
      </c>
      <c r="C514" s="284" t="s">
        <v>455</v>
      </c>
      <c r="D514" s="283" t="s">
        <v>73</v>
      </c>
      <c r="E514" s="284" t="s">
        <v>45</v>
      </c>
      <c r="F514" s="283" t="s">
        <v>1088</v>
      </c>
      <c r="G514" s="287" t="s">
        <v>1089</v>
      </c>
      <c r="H514" s="283" t="s">
        <v>1142</v>
      </c>
      <c r="I514" s="284" t="s">
        <v>1143</v>
      </c>
      <c r="J514" s="285">
        <v>155248301816</v>
      </c>
      <c r="K514" s="285">
        <v>155248301816</v>
      </c>
      <c r="L514" s="285">
        <v>155248301816</v>
      </c>
      <c r="M514" s="285">
        <v>155248301816</v>
      </c>
      <c r="N514" s="286">
        <v>0</v>
      </c>
      <c r="O514" s="286">
        <v>0</v>
      </c>
    </row>
    <row r="515" spans="1:15" x14ac:dyDescent="0.35">
      <c r="A515" s="283" t="s">
        <v>453</v>
      </c>
      <c r="B515" s="283" t="s">
        <v>454</v>
      </c>
      <c r="C515" s="284" t="s">
        <v>455</v>
      </c>
      <c r="D515" s="283" t="s">
        <v>73</v>
      </c>
      <c r="E515" s="284" t="s">
        <v>45</v>
      </c>
      <c r="F515" s="283" t="s">
        <v>1088</v>
      </c>
      <c r="G515" s="287" t="s">
        <v>1089</v>
      </c>
      <c r="H515" s="283" t="s">
        <v>1240</v>
      </c>
      <c r="I515" s="284" t="s">
        <v>1241</v>
      </c>
      <c r="J515" s="285">
        <v>39927872994</v>
      </c>
      <c r="K515" s="285">
        <v>39927872994</v>
      </c>
      <c r="L515" s="285">
        <v>39927872994</v>
      </c>
      <c r="M515" s="285">
        <v>39927872994</v>
      </c>
      <c r="N515" s="286">
        <v>0</v>
      </c>
      <c r="O515" s="286">
        <v>0</v>
      </c>
    </row>
    <row r="516" spans="1:15" x14ac:dyDescent="0.35">
      <c r="A516" s="283" t="s">
        <v>453</v>
      </c>
      <c r="B516" s="283" t="s">
        <v>454</v>
      </c>
      <c r="C516" s="284" t="s">
        <v>455</v>
      </c>
      <c r="D516" s="283" t="s">
        <v>73</v>
      </c>
      <c r="E516" s="284" t="s">
        <v>45</v>
      </c>
      <c r="F516" s="283" t="s">
        <v>1088</v>
      </c>
      <c r="G516" s="287" t="s">
        <v>1089</v>
      </c>
      <c r="H516" s="283" t="s">
        <v>1242</v>
      </c>
      <c r="I516" s="284" t="s">
        <v>1243</v>
      </c>
      <c r="J516" s="285">
        <v>40455311882</v>
      </c>
      <c r="K516" s="285">
        <v>40455311882</v>
      </c>
      <c r="L516" s="285">
        <v>40455311882</v>
      </c>
      <c r="M516" s="285">
        <v>40455311882</v>
      </c>
      <c r="N516" s="286">
        <v>0</v>
      </c>
      <c r="O516" s="286">
        <v>0</v>
      </c>
    </row>
    <row r="517" spans="1:15" x14ac:dyDescent="0.35">
      <c r="A517" s="283" t="s">
        <v>453</v>
      </c>
      <c r="B517" s="283" t="s">
        <v>454</v>
      </c>
      <c r="C517" s="284" t="s">
        <v>455</v>
      </c>
      <c r="D517" s="283" t="s">
        <v>73</v>
      </c>
      <c r="E517" s="284" t="s">
        <v>45</v>
      </c>
      <c r="F517" s="283" t="s">
        <v>1088</v>
      </c>
      <c r="G517" s="287" t="s">
        <v>1089</v>
      </c>
      <c r="H517" s="283" t="s">
        <v>1244</v>
      </c>
      <c r="I517" s="284" t="s">
        <v>1245</v>
      </c>
      <c r="J517" s="285">
        <v>38395551931</v>
      </c>
      <c r="K517" s="285">
        <v>38395551931</v>
      </c>
      <c r="L517" s="285">
        <v>38395551931</v>
      </c>
      <c r="M517" s="285">
        <v>38395551931</v>
      </c>
      <c r="N517" s="286">
        <v>0</v>
      </c>
      <c r="O517" s="286">
        <v>0</v>
      </c>
    </row>
    <row r="518" spans="1:15" x14ac:dyDescent="0.35">
      <c r="A518" s="283" t="s">
        <v>453</v>
      </c>
      <c r="B518" s="283" t="s">
        <v>454</v>
      </c>
      <c r="C518" s="284" t="s">
        <v>455</v>
      </c>
      <c r="D518" s="283" t="s">
        <v>89</v>
      </c>
      <c r="E518" s="284" t="s">
        <v>45</v>
      </c>
      <c r="F518" s="283" t="s">
        <v>456</v>
      </c>
      <c r="G518" s="287" t="s">
        <v>457</v>
      </c>
      <c r="H518" s="283" t="s">
        <v>1138</v>
      </c>
      <c r="I518" s="284" t="s">
        <v>2951</v>
      </c>
      <c r="J518" s="285">
        <v>250502162629</v>
      </c>
      <c r="K518" s="285">
        <v>250502162629</v>
      </c>
      <c r="L518" s="285">
        <v>0</v>
      </c>
      <c r="M518" s="285">
        <v>0</v>
      </c>
      <c r="N518" s="286">
        <v>0</v>
      </c>
      <c r="O518" s="286">
        <v>0</v>
      </c>
    </row>
    <row r="519" spans="1:15" x14ac:dyDescent="0.35">
      <c r="A519" s="283" t="s">
        <v>453</v>
      </c>
      <c r="B519" s="283" t="s">
        <v>502</v>
      </c>
      <c r="C519" s="284" t="s">
        <v>2956</v>
      </c>
      <c r="D519" s="283" t="s">
        <v>73</v>
      </c>
      <c r="E519" s="284" t="s">
        <v>45</v>
      </c>
      <c r="F519" s="283" t="s">
        <v>94</v>
      </c>
      <c r="G519" s="287" t="s">
        <v>503</v>
      </c>
      <c r="H519" s="283" t="s">
        <v>1255</v>
      </c>
      <c r="I519" s="284" t="s">
        <v>1256</v>
      </c>
      <c r="J519" s="285">
        <v>2628365439</v>
      </c>
      <c r="K519" s="285">
        <v>1480365439</v>
      </c>
      <c r="L519" s="285">
        <v>1305111329</v>
      </c>
      <c r="M519" s="285">
        <v>1303217444</v>
      </c>
      <c r="N519" s="286">
        <v>6900000</v>
      </c>
      <c r="O519" s="286">
        <v>6810000</v>
      </c>
    </row>
    <row r="520" spans="1:15" x14ac:dyDescent="0.35">
      <c r="A520" s="283" t="s">
        <v>453</v>
      </c>
      <c r="B520" s="283" t="s">
        <v>2957</v>
      </c>
      <c r="C520" s="284" t="s">
        <v>2958</v>
      </c>
      <c r="D520" s="283" t="s">
        <v>73</v>
      </c>
      <c r="E520" s="284" t="s">
        <v>45</v>
      </c>
      <c r="F520" s="283" t="s">
        <v>547</v>
      </c>
      <c r="G520" s="287" t="s">
        <v>548</v>
      </c>
      <c r="H520" s="283" t="s">
        <v>2959</v>
      </c>
      <c r="I520" s="284" t="s">
        <v>2960</v>
      </c>
      <c r="J520" s="285">
        <v>3700000000</v>
      </c>
      <c r="K520" s="285">
        <v>2084000000</v>
      </c>
      <c r="L520" s="285">
        <v>68539960</v>
      </c>
      <c r="M520" s="285">
        <v>68539960</v>
      </c>
      <c r="N520" s="286">
        <v>0</v>
      </c>
      <c r="O520" s="286">
        <v>0</v>
      </c>
    </row>
    <row r="521" spans="1:15" x14ac:dyDescent="0.35">
      <c r="A521" s="283" t="s">
        <v>453</v>
      </c>
      <c r="B521" s="283" t="s">
        <v>531</v>
      </c>
      <c r="C521" s="284" t="s">
        <v>532</v>
      </c>
      <c r="D521" s="283" t="s">
        <v>73</v>
      </c>
      <c r="E521" s="284" t="s">
        <v>45</v>
      </c>
      <c r="F521" s="283" t="s">
        <v>458</v>
      </c>
      <c r="G521" s="287" t="s">
        <v>459</v>
      </c>
      <c r="H521" s="283" t="s">
        <v>829</v>
      </c>
      <c r="I521" s="284" t="s">
        <v>830</v>
      </c>
      <c r="J521" s="285">
        <v>1049107500</v>
      </c>
      <c r="K521" s="285">
        <v>1049107500</v>
      </c>
      <c r="L521" s="285">
        <v>946190833</v>
      </c>
      <c r="M521" s="285">
        <v>945710833</v>
      </c>
      <c r="N521" s="286">
        <v>231314467</v>
      </c>
      <c r="O521" s="286">
        <v>152364921</v>
      </c>
    </row>
    <row r="522" spans="1:15" x14ac:dyDescent="0.35">
      <c r="A522" s="283" t="s">
        <v>453</v>
      </c>
      <c r="B522" s="283" t="s">
        <v>531</v>
      </c>
      <c r="C522" s="284" t="s">
        <v>532</v>
      </c>
      <c r="D522" s="283" t="s">
        <v>73</v>
      </c>
      <c r="E522" s="284" t="s">
        <v>45</v>
      </c>
      <c r="F522" s="283" t="s">
        <v>458</v>
      </c>
      <c r="G522" s="287" t="s">
        <v>459</v>
      </c>
      <c r="H522" s="283" t="s">
        <v>1269</v>
      </c>
      <c r="I522" s="284" t="s">
        <v>1270</v>
      </c>
      <c r="J522" s="285">
        <v>1277906841</v>
      </c>
      <c r="K522" s="285">
        <v>710906841</v>
      </c>
      <c r="L522" s="285">
        <v>303922174</v>
      </c>
      <c r="M522" s="285">
        <v>217270267</v>
      </c>
      <c r="N522" s="286">
        <v>40913031</v>
      </c>
      <c r="O522" s="286">
        <v>28423031</v>
      </c>
    </row>
    <row r="523" spans="1:15" x14ac:dyDescent="0.35">
      <c r="A523" s="283" t="s">
        <v>453</v>
      </c>
      <c r="B523" s="283" t="s">
        <v>531</v>
      </c>
      <c r="C523" s="284" t="s">
        <v>532</v>
      </c>
      <c r="D523" s="283" t="s">
        <v>73</v>
      </c>
      <c r="E523" s="284" t="s">
        <v>45</v>
      </c>
      <c r="F523" s="283" t="s">
        <v>458</v>
      </c>
      <c r="G523" s="287" t="s">
        <v>459</v>
      </c>
      <c r="H523" s="283" t="s">
        <v>1259</v>
      </c>
      <c r="I523" s="284" t="s">
        <v>1260</v>
      </c>
      <c r="J523" s="285">
        <v>437491849</v>
      </c>
      <c r="K523" s="285">
        <v>437491849</v>
      </c>
      <c r="L523" s="285">
        <v>421191333</v>
      </c>
      <c r="M523" s="285">
        <v>421191333</v>
      </c>
      <c r="N523" s="286">
        <v>105086133</v>
      </c>
      <c r="O523" s="286">
        <v>63956983</v>
      </c>
    </row>
    <row r="524" spans="1:15" x14ac:dyDescent="0.35">
      <c r="A524" s="283" t="s">
        <v>453</v>
      </c>
      <c r="B524" s="283" t="s">
        <v>531</v>
      </c>
      <c r="C524" s="284" t="s">
        <v>532</v>
      </c>
      <c r="D524" s="283" t="s">
        <v>73</v>
      </c>
      <c r="E524" s="284" t="s">
        <v>45</v>
      </c>
      <c r="F524" s="283" t="s">
        <v>458</v>
      </c>
      <c r="G524" s="287" t="s">
        <v>459</v>
      </c>
      <c r="H524" s="283" t="s">
        <v>1271</v>
      </c>
      <c r="I524" s="284" t="s">
        <v>1272</v>
      </c>
      <c r="J524" s="285">
        <v>1861031038</v>
      </c>
      <c r="K524" s="285">
        <v>1861031038</v>
      </c>
      <c r="L524" s="285">
        <v>1818881868</v>
      </c>
      <c r="M524" s="285">
        <v>1818765201</v>
      </c>
      <c r="N524" s="286">
        <v>459046539</v>
      </c>
      <c r="O524" s="286">
        <v>286882440</v>
      </c>
    </row>
    <row r="525" spans="1:15" x14ac:dyDescent="0.35">
      <c r="A525" s="283" t="s">
        <v>453</v>
      </c>
      <c r="B525" s="283" t="s">
        <v>531</v>
      </c>
      <c r="C525" s="284" t="s">
        <v>532</v>
      </c>
      <c r="D525" s="283" t="s">
        <v>73</v>
      </c>
      <c r="E525" s="284" t="s">
        <v>45</v>
      </c>
      <c r="F525" s="283" t="s">
        <v>458</v>
      </c>
      <c r="G525" s="287" t="s">
        <v>459</v>
      </c>
      <c r="H525" s="283" t="s">
        <v>1275</v>
      </c>
      <c r="I525" s="284" t="s">
        <v>1276</v>
      </c>
      <c r="J525" s="285">
        <v>1638550080</v>
      </c>
      <c r="K525" s="285">
        <v>1388550080</v>
      </c>
      <c r="L525" s="285">
        <v>1348550080</v>
      </c>
      <c r="M525" s="285">
        <v>1348550080</v>
      </c>
      <c r="N525" s="286">
        <v>331596672</v>
      </c>
      <c r="O525" s="286">
        <v>213768746</v>
      </c>
    </row>
    <row r="526" spans="1:15" x14ac:dyDescent="0.35">
      <c r="A526" s="283" t="s">
        <v>453</v>
      </c>
      <c r="B526" s="283" t="s">
        <v>531</v>
      </c>
      <c r="C526" s="284" t="s">
        <v>532</v>
      </c>
      <c r="D526" s="283" t="s">
        <v>73</v>
      </c>
      <c r="E526" s="284" t="s">
        <v>45</v>
      </c>
      <c r="F526" s="283" t="s">
        <v>460</v>
      </c>
      <c r="G526" s="287" t="s">
        <v>1141</v>
      </c>
      <c r="H526" s="283" t="s">
        <v>1257</v>
      </c>
      <c r="I526" s="284" t="s">
        <v>1258</v>
      </c>
      <c r="J526" s="285">
        <v>838000000</v>
      </c>
      <c r="K526" s="285">
        <v>838000000</v>
      </c>
      <c r="L526" s="285">
        <v>787009684</v>
      </c>
      <c r="M526" s="285">
        <v>786449685</v>
      </c>
      <c r="N526" s="286">
        <v>222643685</v>
      </c>
      <c r="O526" s="286">
        <v>149653685</v>
      </c>
    </row>
    <row r="527" spans="1:15" x14ac:dyDescent="0.35">
      <c r="A527" s="283" t="s">
        <v>453</v>
      </c>
      <c r="B527" s="283" t="s">
        <v>531</v>
      </c>
      <c r="C527" s="284" t="s">
        <v>532</v>
      </c>
      <c r="D527" s="283" t="s">
        <v>73</v>
      </c>
      <c r="E527" s="284" t="s">
        <v>45</v>
      </c>
      <c r="F527" s="283" t="s">
        <v>460</v>
      </c>
      <c r="G527" s="287" t="s">
        <v>1141</v>
      </c>
      <c r="H527" s="283" t="s">
        <v>1261</v>
      </c>
      <c r="I527" s="284" t="s">
        <v>1262</v>
      </c>
      <c r="J527" s="285">
        <v>2420515651</v>
      </c>
      <c r="K527" s="285">
        <v>2220515651</v>
      </c>
      <c r="L527" s="285">
        <v>2215797650.6599998</v>
      </c>
      <c r="M527" s="285">
        <v>1102678073.6600001</v>
      </c>
      <c r="N527" s="286">
        <v>375160375.16000003</v>
      </c>
      <c r="O527" s="286">
        <v>275202948.16000003</v>
      </c>
    </row>
    <row r="528" spans="1:15" x14ac:dyDescent="0.35">
      <c r="A528" s="283" t="s">
        <v>453</v>
      </c>
      <c r="B528" s="283" t="s">
        <v>543</v>
      </c>
      <c r="C528" s="284" t="s">
        <v>544</v>
      </c>
      <c r="D528" s="283" t="s">
        <v>76</v>
      </c>
      <c r="E528" s="284" t="s">
        <v>46</v>
      </c>
      <c r="F528" s="283" t="s">
        <v>94</v>
      </c>
      <c r="G528" s="287" t="s">
        <v>503</v>
      </c>
      <c r="H528" s="283" t="s">
        <v>1267</v>
      </c>
      <c r="I528" s="284" t="s">
        <v>1268</v>
      </c>
      <c r="J528" s="285">
        <v>4916606000</v>
      </c>
      <c r="K528" s="285">
        <v>4916606000</v>
      </c>
      <c r="L528" s="285">
        <v>4147481048</v>
      </c>
      <c r="M528" s="285">
        <v>3706752623</v>
      </c>
      <c r="N528" s="286">
        <v>424254854</v>
      </c>
      <c r="O528" s="286">
        <v>424254854</v>
      </c>
    </row>
    <row r="529" spans="1:15" x14ac:dyDescent="0.35">
      <c r="A529" s="283" t="s">
        <v>453</v>
      </c>
      <c r="B529" s="283" t="s">
        <v>543</v>
      </c>
      <c r="C529" s="284" t="s">
        <v>544</v>
      </c>
      <c r="D529" s="283" t="s">
        <v>76</v>
      </c>
      <c r="E529" s="284" t="s">
        <v>46</v>
      </c>
      <c r="F529" s="283" t="s">
        <v>94</v>
      </c>
      <c r="G529" s="287" t="s">
        <v>503</v>
      </c>
      <c r="H529" s="283" t="s">
        <v>1273</v>
      </c>
      <c r="I529" s="284" t="s">
        <v>1274</v>
      </c>
      <c r="J529" s="285">
        <v>1775677982</v>
      </c>
      <c r="K529" s="285">
        <v>1775677982</v>
      </c>
      <c r="L529" s="285">
        <v>1297173260</v>
      </c>
      <c r="M529" s="285">
        <v>1255538214</v>
      </c>
      <c r="N529" s="286">
        <v>192824690</v>
      </c>
      <c r="O529" s="286">
        <v>192824690</v>
      </c>
    </row>
    <row r="530" spans="1:15" x14ac:dyDescent="0.35">
      <c r="A530" s="283" t="s">
        <v>453</v>
      </c>
      <c r="B530" s="283" t="s">
        <v>543</v>
      </c>
      <c r="C530" s="284" t="s">
        <v>544</v>
      </c>
      <c r="D530" s="283" t="s">
        <v>76</v>
      </c>
      <c r="E530" s="284" t="s">
        <v>46</v>
      </c>
      <c r="F530" s="283" t="s">
        <v>94</v>
      </c>
      <c r="G530" s="287" t="s">
        <v>503</v>
      </c>
      <c r="H530" s="283" t="s">
        <v>1359</v>
      </c>
      <c r="I530" s="284" t="s">
        <v>1360</v>
      </c>
      <c r="J530" s="285">
        <v>1826779500</v>
      </c>
      <c r="K530" s="285">
        <v>1826779500</v>
      </c>
      <c r="L530" s="285">
        <v>1081986856</v>
      </c>
      <c r="M530" s="285">
        <v>857558426</v>
      </c>
      <c r="N530" s="286">
        <v>45226024</v>
      </c>
      <c r="O530" s="286">
        <v>45226024</v>
      </c>
    </row>
    <row r="531" spans="1:15" x14ac:dyDescent="0.35">
      <c r="A531" s="283" t="s">
        <v>453</v>
      </c>
      <c r="B531" s="283" t="s">
        <v>543</v>
      </c>
      <c r="C531" s="284" t="s">
        <v>544</v>
      </c>
      <c r="D531" s="283" t="s">
        <v>76</v>
      </c>
      <c r="E531" s="284" t="s">
        <v>46</v>
      </c>
      <c r="F531" s="283" t="s">
        <v>94</v>
      </c>
      <c r="G531" s="287" t="s">
        <v>503</v>
      </c>
      <c r="H531" s="283" t="s">
        <v>2961</v>
      </c>
      <c r="I531" s="284" t="s">
        <v>2962</v>
      </c>
      <c r="J531" s="285">
        <v>2435887018</v>
      </c>
      <c r="K531" s="285">
        <v>2435887018</v>
      </c>
      <c r="L531" s="285">
        <v>1054807212</v>
      </c>
      <c r="M531" s="285">
        <v>984235055</v>
      </c>
      <c r="N531" s="286">
        <v>110672519</v>
      </c>
      <c r="O531" s="286">
        <v>110672519</v>
      </c>
    </row>
    <row r="532" spans="1:15" x14ac:dyDescent="0.35">
      <c r="A532" s="283" t="s">
        <v>453</v>
      </c>
      <c r="B532" s="283" t="s">
        <v>543</v>
      </c>
      <c r="C532" s="284" t="s">
        <v>544</v>
      </c>
      <c r="D532" s="283" t="s">
        <v>76</v>
      </c>
      <c r="E532" s="284" t="s">
        <v>46</v>
      </c>
      <c r="F532" s="283" t="s">
        <v>94</v>
      </c>
      <c r="G532" s="287" t="s">
        <v>503</v>
      </c>
      <c r="H532" s="283" t="s">
        <v>2963</v>
      </c>
      <c r="I532" s="284" t="s">
        <v>2964</v>
      </c>
      <c r="J532" s="285">
        <v>1158000000</v>
      </c>
      <c r="K532" s="285">
        <v>1158000000</v>
      </c>
      <c r="L532" s="285">
        <v>780798164</v>
      </c>
      <c r="M532" s="285">
        <v>425505390</v>
      </c>
      <c r="N532" s="286">
        <v>25039679</v>
      </c>
      <c r="O532" s="286">
        <v>25039679</v>
      </c>
    </row>
    <row r="533" spans="1:15" x14ac:dyDescent="0.35">
      <c r="A533" s="283" t="s">
        <v>453</v>
      </c>
      <c r="B533" s="283" t="s">
        <v>543</v>
      </c>
      <c r="C533" s="284" t="s">
        <v>544</v>
      </c>
      <c r="D533" s="283" t="s">
        <v>76</v>
      </c>
      <c r="E533" s="284" t="s">
        <v>46</v>
      </c>
      <c r="F533" s="283" t="s">
        <v>460</v>
      </c>
      <c r="G533" s="287" t="s">
        <v>1141</v>
      </c>
      <c r="H533" s="283" t="s">
        <v>1361</v>
      </c>
      <c r="I533" s="284" t="s">
        <v>1362</v>
      </c>
      <c r="J533" s="285">
        <v>832049500</v>
      </c>
      <c r="K533" s="285">
        <v>832049500</v>
      </c>
      <c r="L533" s="285">
        <v>637910857</v>
      </c>
      <c r="M533" s="285">
        <v>601452485</v>
      </c>
      <c r="N533" s="286">
        <v>54253894</v>
      </c>
      <c r="O533" s="286">
        <v>54253894</v>
      </c>
    </row>
    <row r="534" spans="1:15" x14ac:dyDescent="0.35">
      <c r="A534" s="283" t="s">
        <v>453</v>
      </c>
      <c r="B534" s="283" t="s">
        <v>543</v>
      </c>
      <c r="C534" s="284" t="s">
        <v>544</v>
      </c>
      <c r="D534" s="283" t="s">
        <v>76</v>
      </c>
      <c r="E534" s="284" t="s">
        <v>46</v>
      </c>
      <c r="F534" s="283" t="s">
        <v>460</v>
      </c>
      <c r="G534" s="287" t="s">
        <v>1141</v>
      </c>
      <c r="H534" s="283" t="s">
        <v>1265</v>
      </c>
      <c r="I534" s="284" t="s">
        <v>1266</v>
      </c>
      <c r="J534" s="285">
        <v>2100000000</v>
      </c>
      <c r="K534" s="285">
        <v>2100000000</v>
      </c>
      <c r="L534" s="285">
        <v>1637893006</v>
      </c>
      <c r="M534" s="285">
        <v>1583476240</v>
      </c>
      <c r="N534" s="286">
        <v>266523917</v>
      </c>
      <c r="O534" s="286">
        <v>266523917</v>
      </c>
    </row>
    <row r="535" spans="1:15" x14ac:dyDescent="0.35">
      <c r="A535" s="283" t="s">
        <v>453</v>
      </c>
      <c r="B535" s="283" t="s">
        <v>543</v>
      </c>
      <c r="C535" s="284" t="s">
        <v>544</v>
      </c>
      <c r="D535" s="283" t="s">
        <v>76</v>
      </c>
      <c r="E535" s="284" t="s">
        <v>46</v>
      </c>
      <c r="F535" s="283" t="s">
        <v>460</v>
      </c>
      <c r="G535" s="287" t="s">
        <v>1141</v>
      </c>
      <c r="H535" s="283" t="s">
        <v>1363</v>
      </c>
      <c r="I535" s="284" t="s">
        <v>1364</v>
      </c>
      <c r="J535" s="285">
        <v>5800000000</v>
      </c>
      <c r="K535" s="285">
        <v>5800000000</v>
      </c>
      <c r="L535" s="285">
        <v>2269048482</v>
      </c>
      <c r="M535" s="285">
        <v>2045845570</v>
      </c>
      <c r="N535" s="286">
        <v>777778379</v>
      </c>
      <c r="O535" s="286">
        <v>777778379</v>
      </c>
    </row>
    <row r="536" spans="1:15" x14ac:dyDescent="0.35">
      <c r="A536" s="283" t="s">
        <v>453</v>
      </c>
      <c r="B536" s="283" t="s">
        <v>545</v>
      </c>
      <c r="C536" s="284" t="s">
        <v>546</v>
      </c>
      <c r="D536" s="283" t="s">
        <v>73</v>
      </c>
      <c r="E536" s="284" t="s">
        <v>45</v>
      </c>
      <c r="F536" s="283" t="s">
        <v>547</v>
      </c>
      <c r="G536" s="287" t="s">
        <v>548</v>
      </c>
      <c r="H536" s="283" t="s">
        <v>1198</v>
      </c>
      <c r="I536" s="284" t="s">
        <v>1199</v>
      </c>
      <c r="J536" s="285">
        <v>46387074961</v>
      </c>
      <c r="K536" s="285">
        <v>46387074961</v>
      </c>
      <c r="L536" s="285">
        <v>15952399722.030001</v>
      </c>
      <c r="M536" s="285">
        <v>13887844903.719999</v>
      </c>
      <c r="N536" s="286">
        <v>1895255483.28</v>
      </c>
      <c r="O536" s="286">
        <v>1884998568.28</v>
      </c>
    </row>
    <row r="537" spans="1:15" x14ac:dyDescent="0.35">
      <c r="A537" s="283" t="s">
        <v>453</v>
      </c>
      <c r="B537" s="283" t="s">
        <v>545</v>
      </c>
      <c r="C537" s="284" t="s">
        <v>546</v>
      </c>
      <c r="D537" s="283" t="s">
        <v>73</v>
      </c>
      <c r="E537" s="284" t="s">
        <v>45</v>
      </c>
      <c r="F537" s="283" t="s">
        <v>547</v>
      </c>
      <c r="G537" s="287" t="s">
        <v>548</v>
      </c>
      <c r="H537" s="283" t="s">
        <v>1196</v>
      </c>
      <c r="I537" s="284" t="s">
        <v>1197</v>
      </c>
      <c r="J537" s="285">
        <v>8901034777</v>
      </c>
      <c r="K537" s="285">
        <v>8901034777</v>
      </c>
      <c r="L537" s="285">
        <v>8803216827</v>
      </c>
      <c r="M537" s="285">
        <v>5040156107</v>
      </c>
      <c r="N537" s="286">
        <v>574599200.54999995</v>
      </c>
      <c r="O537" s="286">
        <v>562157264.54999995</v>
      </c>
    </row>
    <row r="538" spans="1:15" x14ac:dyDescent="0.35">
      <c r="A538" s="283" t="s">
        <v>453</v>
      </c>
      <c r="B538" s="283" t="s">
        <v>545</v>
      </c>
      <c r="C538" s="284" t="s">
        <v>546</v>
      </c>
      <c r="D538" s="283" t="s">
        <v>73</v>
      </c>
      <c r="E538" s="284" t="s">
        <v>45</v>
      </c>
      <c r="F538" s="283" t="s">
        <v>547</v>
      </c>
      <c r="G538" s="287" t="s">
        <v>548</v>
      </c>
      <c r="H538" s="283" t="s">
        <v>1202</v>
      </c>
      <c r="I538" s="284" t="s">
        <v>1203</v>
      </c>
      <c r="J538" s="285">
        <v>3000000000</v>
      </c>
      <c r="K538" s="285">
        <v>3000000000</v>
      </c>
      <c r="L538" s="285">
        <v>1307976129.5</v>
      </c>
      <c r="M538" s="285">
        <v>775680771.5</v>
      </c>
      <c r="N538" s="286">
        <v>0</v>
      </c>
      <c r="O538" s="286">
        <v>0</v>
      </c>
    </row>
    <row r="539" spans="1:15" x14ac:dyDescent="0.35">
      <c r="A539" s="283" t="s">
        <v>453</v>
      </c>
      <c r="B539" s="283" t="s">
        <v>545</v>
      </c>
      <c r="C539" s="284" t="s">
        <v>546</v>
      </c>
      <c r="D539" s="283" t="s">
        <v>73</v>
      </c>
      <c r="E539" s="284" t="s">
        <v>45</v>
      </c>
      <c r="F539" s="283" t="s">
        <v>547</v>
      </c>
      <c r="G539" s="287" t="s">
        <v>548</v>
      </c>
      <c r="H539" s="283" t="s">
        <v>1200</v>
      </c>
      <c r="I539" s="284" t="s">
        <v>1201</v>
      </c>
      <c r="J539" s="285">
        <v>42273726645</v>
      </c>
      <c r="K539" s="285">
        <v>42273726645</v>
      </c>
      <c r="L539" s="285">
        <v>38524314475</v>
      </c>
      <c r="M539" s="285">
        <v>34098743325.759998</v>
      </c>
      <c r="N539" s="286">
        <v>5477994808</v>
      </c>
      <c r="O539" s="286">
        <v>5477994808</v>
      </c>
    </row>
    <row r="540" spans="1:15" x14ac:dyDescent="0.35">
      <c r="A540" s="283" t="s">
        <v>453</v>
      </c>
      <c r="B540" s="283" t="s">
        <v>545</v>
      </c>
      <c r="C540" s="284" t="s">
        <v>546</v>
      </c>
      <c r="D540" s="283" t="s">
        <v>73</v>
      </c>
      <c r="E540" s="284" t="s">
        <v>45</v>
      </c>
      <c r="F540" s="283" t="s">
        <v>460</v>
      </c>
      <c r="G540" s="287" t="s">
        <v>1141</v>
      </c>
      <c r="H540" s="283" t="s">
        <v>1365</v>
      </c>
      <c r="I540" s="284" t="s">
        <v>1366</v>
      </c>
      <c r="J540" s="285">
        <v>6511582037</v>
      </c>
      <c r="K540" s="285">
        <v>6511582037</v>
      </c>
      <c r="L540" s="285">
        <v>5511582037</v>
      </c>
      <c r="M540" s="285">
        <v>5511582037</v>
      </c>
      <c r="N540" s="286">
        <v>905516300</v>
      </c>
      <c r="O540" s="286">
        <v>905516300</v>
      </c>
    </row>
    <row r="541" spans="1:15" x14ac:dyDescent="0.35">
      <c r="A541" s="283" t="s">
        <v>453</v>
      </c>
      <c r="B541" s="283" t="s">
        <v>545</v>
      </c>
      <c r="C541" s="284" t="s">
        <v>546</v>
      </c>
      <c r="D541" s="283" t="s">
        <v>73</v>
      </c>
      <c r="E541" s="284" t="s">
        <v>45</v>
      </c>
      <c r="F541" s="283" t="s">
        <v>460</v>
      </c>
      <c r="G541" s="287" t="s">
        <v>1141</v>
      </c>
      <c r="H541" s="283" t="s">
        <v>1367</v>
      </c>
      <c r="I541" s="284" t="s">
        <v>1368</v>
      </c>
      <c r="J541" s="285">
        <v>35000000000</v>
      </c>
      <c r="K541" s="285">
        <v>35000000000</v>
      </c>
      <c r="L541" s="285">
        <v>8835493133.3700008</v>
      </c>
      <c r="M541" s="285">
        <v>2065493133.3699999</v>
      </c>
      <c r="N541" s="286">
        <v>0</v>
      </c>
      <c r="O541" s="286">
        <v>0</v>
      </c>
    </row>
    <row r="542" spans="1:15" x14ac:dyDescent="0.35">
      <c r="A542" s="283" t="s">
        <v>453</v>
      </c>
      <c r="B542" s="283" t="s">
        <v>533</v>
      </c>
      <c r="C542" s="284" t="s">
        <v>534</v>
      </c>
      <c r="D542" s="283" t="s">
        <v>73</v>
      </c>
      <c r="E542" s="284" t="s">
        <v>45</v>
      </c>
      <c r="F542" s="283" t="s">
        <v>94</v>
      </c>
      <c r="G542" s="287" t="s">
        <v>503</v>
      </c>
      <c r="H542" s="283" t="s">
        <v>1369</v>
      </c>
      <c r="I542" s="284" t="s">
        <v>1370</v>
      </c>
      <c r="J542" s="285">
        <v>4125742835</v>
      </c>
      <c r="K542" s="285">
        <v>3325742835</v>
      </c>
      <c r="L542" s="285">
        <v>2089452242.3900001</v>
      </c>
      <c r="M542" s="285">
        <v>2029952242.3900001</v>
      </c>
      <c r="N542" s="286">
        <v>474905408.38</v>
      </c>
      <c r="O542" s="286">
        <v>474905408.38</v>
      </c>
    </row>
    <row r="543" spans="1:15" x14ac:dyDescent="0.35">
      <c r="A543" s="283" t="s">
        <v>453</v>
      </c>
      <c r="B543" s="283" t="s">
        <v>533</v>
      </c>
      <c r="C543" s="284" t="s">
        <v>534</v>
      </c>
      <c r="D543" s="283" t="s">
        <v>73</v>
      </c>
      <c r="E543" s="284" t="s">
        <v>45</v>
      </c>
      <c r="F543" s="283" t="s">
        <v>460</v>
      </c>
      <c r="G543" s="287" t="s">
        <v>1141</v>
      </c>
      <c r="H543" s="283" t="s">
        <v>1371</v>
      </c>
      <c r="I543" s="284" t="s">
        <v>1372</v>
      </c>
      <c r="J543" s="285">
        <v>1768175500</v>
      </c>
      <c r="K543" s="285">
        <v>1568175500</v>
      </c>
      <c r="L543" s="285">
        <v>1399579051.3499999</v>
      </c>
      <c r="M543" s="285">
        <v>302375847</v>
      </c>
      <c r="N543" s="286">
        <v>67721406</v>
      </c>
      <c r="O543" s="286">
        <v>67721406</v>
      </c>
    </row>
    <row r="544" spans="1:15" x14ac:dyDescent="0.35">
      <c r="A544" s="283" t="s">
        <v>453</v>
      </c>
      <c r="B544" s="283" t="s">
        <v>536</v>
      </c>
      <c r="C544" s="284" t="s">
        <v>537</v>
      </c>
      <c r="D544" s="283" t="s">
        <v>76</v>
      </c>
      <c r="E544" s="284" t="s">
        <v>46</v>
      </c>
      <c r="F544" s="283" t="s">
        <v>460</v>
      </c>
      <c r="G544" s="287" t="s">
        <v>1141</v>
      </c>
      <c r="H544" s="283" t="s">
        <v>592</v>
      </c>
      <c r="I544" s="284" t="s">
        <v>593</v>
      </c>
      <c r="J544" s="285">
        <v>25180200000</v>
      </c>
      <c r="K544" s="285">
        <v>25180200000</v>
      </c>
      <c r="L544" s="285">
        <v>16312757979.01</v>
      </c>
      <c r="M544" s="285">
        <v>13022903759.01</v>
      </c>
      <c r="N544" s="286">
        <v>1083966731.98</v>
      </c>
      <c r="O544" s="286">
        <v>1075620071.98</v>
      </c>
    </row>
    <row r="545" spans="1:15" x14ac:dyDescent="0.35">
      <c r="A545" s="283" t="s">
        <v>453</v>
      </c>
      <c r="B545" s="283" t="s">
        <v>536</v>
      </c>
      <c r="C545" s="284" t="s">
        <v>537</v>
      </c>
      <c r="D545" s="283" t="s">
        <v>76</v>
      </c>
      <c r="E545" s="284" t="s">
        <v>46</v>
      </c>
      <c r="F545" s="283" t="s">
        <v>460</v>
      </c>
      <c r="G545" s="287" t="s">
        <v>1141</v>
      </c>
      <c r="H545" s="283" t="s">
        <v>1277</v>
      </c>
      <c r="I545" s="284" t="s">
        <v>1278</v>
      </c>
      <c r="J545" s="285">
        <v>1270100000</v>
      </c>
      <c r="K545" s="285">
        <v>1270100000</v>
      </c>
      <c r="L545" s="285">
        <v>1269989479</v>
      </c>
      <c r="M545" s="285">
        <v>0</v>
      </c>
      <c r="N545" s="286">
        <v>0</v>
      </c>
      <c r="O545" s="286">
        <v>0</v>
      </c>
    </row>
    <row r="546" spans="1:15" x14ac:dyDescent="0.35">
      <c r="A546" s="283" t="s">
        <v>453</v>
      </c>
      <c r="B546" s="283" t="s">
        <v>536</v>
      </c>
      <c r="C546" s="284" t="s">
        <v>537</v>
      </c>
      <c r="D546" s="283" t="s">
        <v>76</v>
      </c>
      <c r="E546" s="284" t="s">
        <v>46</v>
      </c>
      <c r="F546" s="283" t="s">
        <v>460</v>
      </c>
      <c r="G546" s="287" t="s">
        <v>1141</v>
      </c>
      <c r="H546" s="283" t="s">
        <v>1247</v>
      </c>
      <c r="I546" s="284" t="s">
        <v>1248</v>
      </c>
      <c r="J546" s="285">
        <v>1735700000</v>
      </c>
      <c r="K546" s="285">
        <v>1735700000</v>
      </c>
      <c r="L546" s="285">
        <v>1441354303</v>
      </c>
      <c r="M546" s="285">
        <v>1440708503</v>
      </c>
      <c r="N546" s="286">
        <v>1007377032</v>
      </c>
      <c r="O546" s="286">
        <v>1007377032</v>
      </c>
    </row>
    <row r="547" spans="1:15" x14ac:dyDescent="0.35">
      <c r="A547" s="283" t="s">
        <v>453</v>
      </c>
      <c r="B547" s="283" t="s">
        <v>508</v>
      </c>
      <c r="C547" s="284" t="s">
        <v>509</v>
      </c>
      <c r="D547" s="283" t="s">
        <v>73</v>
      </c>
      <c r="E547" s="284" t="s">
        <v>45</v>
      </c>
      <c r="F547" s="283" t="s">
        <v>547</v>
      </c>
      <c r="G547" s="287" t="s">
        <v>548</v>
      </c>
      <c r="H547" s="283" t="s">
        <v>1279</v>
      </c>
      <c r="I547" s="284" t="s">
        <v>1280</v>
      </c>
      <c r="J547" s="285">
        <v>741200676</v>
      </c>
      <c r="K547" s="285">
        <v>741200676</v>
      </c>
      <c r="L547" s="285">
        <v>741200676</v>
      </c>
      <c r="M547" s="285">
        <v>335613334</v>
      </c>
      <c r="N547" s="286">
        <v>71487333</v>
      </c>
      <c r="O547" s="286">
        <v>71487333</v>
      </c>
    </row>
    <row r="548" spans="1:15" x14ac:dyDescent="0.35">
      <c r="A548" s="283" t="s">
        <v>453</v>
      </c>
      <c r="B548" s="283" t="s">
        <v>508</v>
      </c>
      <c r="C548" s="284" t="s">
        <v>509</v>
      </c>
      <c r="D548" s="283" t="s">
        <v>73</v>
      </c>
      <c r="E548" s="284" t="s">
        <v>45</v>
      </c>
      <c r="F548" s="283" t="s">
        <v>460</v>
      </c>
      <c r="G548" s="287" t="s">
        <v>1141</v>
      </c>
      <c r="H548" s="283" t="s">
        <v>1281</v>
      </c>
      <c r="I548" s="284" t="s">
        <v>1282</v>
      </c>
      <c r="J548" s="285">
        <v>6147454698</v>
      </c>
      <c r="K548" s="285">
        <v>4947454698</v>
      </c>
      <c r="L548" s="285">
        <v>6147454698</v>
      </c>
      <c r="M548" s="285">
        <v>2455452335</v>
      </c>
      <c r="N548" s="286">
        <v>388298999</v>
      </c>
      <c r="O548" s="286">
        <v>388298999</v>
      </c>
    </row>
    <row r="549" spans="1:15" x14ac:dyDescent="0.35">
      <c r="A549" s="283" t="s">
        <v>453</v>
      </c>
      <c r="B549" s="283" t="s">
        <v>504</v>
      </c>
      <c r="C549" s="284" t="s">
        <v>505</v>
      </c>
      <c r="D549" s="283" t="s">
        <v>73</v>
      </c>
      <c r="E549" s="284" t="s">
        <v>45</v>
      </c>
      <c r="F549" s="283" t="s">
        <v>506</v>
      </c>
      <c r="G549" s="287" t="s">
        <v>507</v>
      </c>
      <c r="H549" s="283" t="s">
        <v>2965</v>
      </c>
      <c r="I549" s="284" t="s">
        <v>2966</v>
      </c>
      <c r="J549" s="285">
        <v>378000000000</v>
      </c>
      <c r="K549" s="285">
        <v>378000000000</v>
      </c>
      <c r="L549" s="285">
        <v>0</v>
      </c>
      <c r="M549" s="285">
        <v>0</v>
      </c>
      <c r="N549" s="286">
        <v>0</v>
      </c>
      <c r="O549" s="286">
        <v>0</v>
      </c>
    </row>
    <row r="550" spans="1:15" x14ac:dyDescent="0.35">
      <c r="A550" s="283" t="s">
        <v>453</v>
      </c>
      <c r="B550" s="283" t="s">
        <v>504</v>
      </c>
      <c r="C550" s="284" t="s">
        <v>505</v>
      </c>
      <c r="D550" s="283" t="s">
        <v>73</v>
      </c>
      <c r="E550" s="284" t="s">
        <v>45</v>
      </c>
      <c r="F550" s="283" t="s">
        <v>460</v>
      </c>
      <c r="G550" s="287" t="s">
        <v>1141</v>
      </c>
      <c r="H550" s="283" t="s">
        <v>2967</v>
      </c>
      <c r="I550" s="284" t="s">
        <v>2968</v>
      </c>
      <c r="J550" s="285">
        <v>3900000000</v>
      </c>
      <c r="K550" s="285">
        <v>3646000000</v>
      </c>
      <c r="L550" s="285">
        <v>3360618450</v>
      </c>
      <c r="M550" s="285">
        <v>229486477</v>
      </c>
      <c r="N550" s="286">
        <v>0</v>
      </c>
      <c r="O550" s="286">
        <v>0</v>
      </c>
    </row>
    <row r="551" spans="1:15" x14ac:dyDescent="0.35">
      <c r="A551" s="283" t="s">
        <v>3237</v>
      </c>
      <c r="B551" s="283" t="s">
        <v>223</v>
      </c>
      <c r="C551" s="284" t="s">
        <v>224</v>
      </c>
      <c r="D551" s="283" t="s">
        <v>73</v>
      </c>
      <c r="E551" s="284" t="s">
        <v>45</v>
      </c>
      <c r="F551" s="283" t="s">
        <v>227</v>
      </c>
      <c r="G551" s="287" t="s">
        <v>2286</v>
      </c>
      <c r="H551" s="283" t="s">
        <v>2321</v>
      </c>
      <c r="I551" s="284" t="s">
        <v>2322</v>
      </c>
      <c r="J551" s="285">
        <v>118101757963</v>
      </c>
      <c r="K551" s="285">
        <v>118101757963</v>
      </c>
      <c r="L551" s="285">
        <v>118033436905</v>
      </c>
      <c r="M551" s="285">
        <v>107260920202</v>
      </c>
      <c r="N551" s="286">
        <v>8522699195</v>
      </c>
      <c r="O551" s="286">
        <v>8522699195</v>
      </c>
    </row>
    <row r="552" spans="1:15" x14ac:dyDescent="0.35">
      <c r="A552" s="283" t="s">
        <v>3237</v>
      </c>
      <c r="B552" s="283" t="s">
        <v>223</v>
      </c>
      <c r="C552" s="284" t="s">
        <v>224</v>
      </c>
      <c r="D552" s="283" t="s">
        <v>73</v>
      </c>
      <c r="E552" s="284" t="s">
        <v>45</v>
      </c>
      <c r="F552" s="283" t="s">
        <v>227</v>
      </c>
      <c r="G552" s="287" t="s">
        <v>2286</v>
      </c>
      <c r="H552" s="283" t="s">
        <v>2319</v>
      </c>
      <c r="I552" s="284" t="s">
        <v>2320</v>
      </c>
      <c r="J552" s="285">
        <v>66398074900</v>
      </c>
      <c r="K552" s="285">
        <v>66398074900</v>
      </c>
      <c r="L552" s="285">
        <v>61565787771</v>
      </c>
      <c r="M552" s="285">
        <v>61261319404</v>
      </c>
      <c r="N552" s="286">
        <v>110021841</v>
      </c>
      <c r="O552" s="286">
        <v>110021841</v>
      </c>
    </row>
    <row r="553" spans="1:15" x14ac:dyDescent="0.35">
      <c r="A553" s="283" t="s">
        <v>3237</v>
      </c>
      <c r="B553" s="283" t="s">
        <v>223</v>
      </c>
      <c r="C553" s="284" t="s">
        <v>224</v>
      </c>
      <c r="D553" s="283" t="s">
        <v>73</v>
      </c>
      <c r="E553" s="284" t="s">
        <v>45</v>
      </c>
      <c r="F553" s="283" t="s">
        <v>225</v>
      </c>
      <c r="G553" s="287" t="s">
        <v>226</v>
      </c>
      <c r="H553" s="283" t="s">
        <v>2329</v>
      </c>
      <c r="I553" s="284" t="s">
        <v>2330</v>
      </c>
      <c r="J553" s="285">
        <v>1879080064351</v>
      </c>
      <c r="K553" s="285">
        <v>1819080064351</v>
      </c>
      <c r="L553" s="285">
        <v>1783324943787.8301</v>
      </c>
      <c r="M553" s="285">
        <v>1763672899876.6699</v>
      </c>
      <c r="N553" s="286">
        <v>1060181860437.96</v>
      </c>
      <c r="O553" s="286">
        <v>965312328437.95996</v>
      </c>
    </row>
    <row r="554" spans="1:15" x14ac:dyDescent="0.35">
      <c r="A554" s="283" t="s">
        <v>3237</v>
      </c>
      <c r="B554" s="283" t="s">
        <v>223</v>
      </c>
      <c r="C554" s="284" t="s">
        <v>224</v>
      </c>
      <c r="D554" s="283" t="s">
        <v>73</v>
      </c>
      <c r="E554" s="284" t="s">
        <v>45</v>
      </c>
      <c r="F554" s="283" t="s">
        <v>225</v>
      </c>
      <c r="G554" s="287" t="s">
        <v>226</v>
      </c>
      <c r="H554" s="283" t="s">
        <v>2282</v>
      </c>
      <c r="I554" s="284" t="s">
        <v>2283</v>
      </c>
      <c r="J554" s="285">
        <v>946882227478</v>
      </c>
      <c r="K554" s="285">
        <v>306882227478</v>
      </c>
      <c r="L554" s="285">
        <v>522319339627.34998</v>
      </c>
      <c r="M554" s="285">
        <v>500501062293.75</v>
      </c>
      <c r="N554" s="286">
        <v>54519494871.959999</v>
      </c>
      <c r="O554" s="286">
        <v>54519494871.959999</v>
      </c>
    </row>
    <row r="555" spans="1:15" x14ac:dyDescent="0.35">
      <c r="A555" s="283" t="s">
        <v>3237</v>
      </c>
      <c r="B555" s="283" t="s">
        <v>223</v>
      </c>
      <c r="C555" s="284" t="s">
        <v>224</v>
      </c>
      <c r="D555" s="283" t="s">
        <v>73</v>
      </c>
      <c r="E555" s="284" t="s">
        <v>45</v>
      </c>
      <c r="F555" s="283" t="s">
        <v>225</v>
      </c>
      <c r="G555" s="287" t="s">
        <v>226</v>
      </c>
      <c r="H555" s="283" t="s">
        <v>2325</v>
      </c>
      <c r="I555" s="284" t="s">
        <v>2326</v>
      </c>
      <c r="J555" s="285">
        <v>25903028858</v>
      </c>
      <c r="K555" s="285">
        <v>25903028858</v>
      </c>
      <c r="L555" s="285">
        <v>15477352021</v>
      </c>
      <c r="M555" s="285">
        <v>15244091281</v>
      </c>
      <c r="N555" s="286">
        <v>141428948</v>
      </c>
      <c r="O555" s="286">
        <v>141428948</v>
      </c>
    </row>
    <row r="556" spans="1:15" x14ac:dyDescent="0.35">
      <c r="A556" s="283" t="s">
        <v>3237</v>
      </c>
      <c r="B556" s="283" t="s">
        <v>223</v>
      </c>
      <c r="C556" s="284" t="s">
        <v>224</v>
      </c>
      <c r="D556" s="283" t="s">
        <v>73</v>
      </c>
      <c r="E556" s="284" t="s">
        <v>45</v>
      </c>
      <c r="F556" s="283" t="s">
        <v>225</v>
      </c>
      <c r="G556" s="287" t="s">
        <v>226</v>
      </c>
      <c r="H556" s="283" t="s">
        <v>2317</v>
      </c>
      <c r="I556" s="284" t="s">
        <v>2318</v>
      </c>
      <c r="J556" s="285">
        <v>83583395677</v>
      </c>
      <c r="K556" s="285">
        <v>43583395677</v>
      </c>
      <c r="L556" s="285">
        <v>41925790004</v>
      </c>
      <c r="M556" s="285">
        <v>38810134289</v>
      </c>
      <c r="N556" s="286">
        <v>2423976923</v>
      </c>
      <c r="O556" s="286">
        <v>2423976923</v>
      </c>
    </row>
    <row r="557" spans="1:15" x14ac:dyDescent="0.35">
      <c r="A557" s="283" t="s">
        <v>3237</v>
      </c>
      <c r="B557" s="283" t="s">
        <v>223</v>
      </c>
      <c r="C557" s="284" t="s">
        <v>224</v>
      </c>
      <c r="D557" s="283" t="s">
        <v>73</v>
      </c>
      <c r="E557" s="284" t="s">
        <v>45</v>
      </c>
      <c r="F557" s="283" t="s">
        <v>225</v>
      </c>
      <c r="G557" s="287" t="s">
        <v>226</v>
      </c>
      <c r="H557" s="283" t="s">
        <v>2323</v>
      </c>
      <c r="I557" s="284" t="s">
        <v>2324</v>
      </c>
      <c r="J557" s="285">
        <v>1000000000</v>
      </c>
      <c r="K557" s="285">
        <v>1000000000</v>
      </c>
      <c r="L557" s="285">
        <v>0</v>
      </c>
      <c r="M557" s="285">
        <v>0</v>
      </c>
      <c r="N557" s="286">
        <v>0</v>
      </c>
      <c r="O557" s="286">
        <v>0</v>
      </c>
    </row>
    <row r="558" spans="1:15" x14ac:dyDescent="0.35">
      <c r="A558" s="283" t="s">
        <v>3237</v>
      </c>
      <c r="B558" s="283" t="s">
        <v>223</v>
      </c>
      <c r="C558" s="284" t="s">
        <v>224</v>
      </c>
      <c r="D558" s="283" t="s">
        <v>73</v>
      </c>
      <c r="E558" s="284" t="s">
        <v>45</v>
      </c>
      <c r="F558" s="283" t="s">
        <v>225</v>
      </c>
      <c r="G558" s="287" t="s">
        <v>226</v>
      </c>
      <c r="H558" s="283" t="s">
        <v>2969</v>
      </c>
      <c r="I558" s="284" t="s">
        <v>2970</v>
      </c>
      <c r="J558" s="285">
        <v>11281479935</v>
      </c>
      <c r="K558" s="285">
        <v>11281479935</v>
      </c>
      <c r="L558" s="285">
        <v>7371811096</v>
      </c>
      <c r="M558" s="285">
        <v>4680348084.0500002</v>
      </c>
      <c r="N558" s="286">
        <v>377333626</v>
      </c>
      <c r="O558" s="286">
        <v>377333626</v>
      </c>
    </row>
    <row r="559" spans="1:15" x14ac:dyDescent="0.35">
      <c r="A559" s="283" t="s">
        <v>3237</v>
      </c>
      <c r="B559" s="283" t="s">
        <v>223</v>
      </c>
      <c r="C559" s="284" t="s">
        <v>224</v>
      </c>
      <c r="D559" s="283" t="s">
        <v>73</v>
      </c>
      <c r="E559" s="284" t="s">
        <v>45</v>
      </c>
      <c r="F559" s="283" t="s">
        <v>225</v>
      </c>
      <c r="G559" s="287" t="s">
        <v>226</v>
      </c>
      <c r="H559" s="283" t="s">
        <v>2971</v>
      </c>
      <c r="I559" s="284" t="s">
        <v>2972</v>
      </c>
      <c r="J559" s="285">
        <v>70125561842</v>
      </c>
      <c r="K559" s="285">
        <v>10125561842</v>
      </c>
      <c r="L559" s="285">
        <v>5899291190.9200001</v>
      </c>
      <c r="M559" s="285">
        <v>3491967903.9200001</v>
      </c>
      <c r="N559" s="286">
        <v>718473045.38</v>
      </c>
      <c r="O559" s="286">
        <v>718473045.38</v>
      </c>
    </row>
    <row r="560" spans="1:15" x14ac:dyDescent="0.35">
      <c r="A560" s="283" t="s">
        <v>3237</v>
      </c>
      <c r="B560" s="283" t="s">
        <v>223</v>
      </c>
      <c r="C560" s="284" t="s">
        <v>224</v>
      </c>
      <c r="D560" s="283" t="s">
        <v>73</v>
      </c>
      <c r="E560" s="284" t="s">
        <v>45</v>
      </c>
      <c r="F560" s="283" t="s">
        <v>225</v>
      </c>
      <c r="G560" s="287" t="s">
        <v>226</v>
      </c>
      <c r="H560" s="283" t="s">
        <v>2973</v>
      </c>
      <c r="I560" s="284" t="s">
        <v>2974</v>
      </c>
      <c r="J560" s="285">
        <v>280000000000</v>
      </c>
      <c r="K560" s="285">
        <v>280000000000</v>
      </c>
      <c r="L560" s="285">
        <v>280000000000</v>
      </c>
      <c r="M560" s="285">
        <v>65646000000</v>
      </c>
      <c r="N560" s="286">
        <v>52500000000</v>
      </c>
      <c r="O560" s="286">
        <v>52500000000</v>
      </c>
    </row>
    <row r="561" spans="1:15" x14ac:dyDescent="0.35">
      <c r="A561" s="283" t="s">
        <v>3237</v>
      </c>
      <c r="B561" s="283" t="s">
        <v>223</v>
      </c>
      <c r="C561" s="284" t="s">
        <v>224</v>
      </c>
      <c r="D561" s="283" t="s">
        <v>73</v>
      </c>
      <c r="E561" s="284" t="s">
        <v>45</v>
      </c>
      <c r="F561" s="283" t="s">
        <v>228</v>
      </c>
      <c r="G561" s="287" t="s">
        <v>2297</v>
      </c>
      <c r="H561" s="283" t="s">
        <v>2327</v>
      </c>
      <c r="I561" s="284" t="s">
        <v>2328</v>
      </c>
      <c r="J561" s="285">
        <v>3226548466</v>
      </c>
      <c r="K561" s="285">
        <v>3226548466</v>
      </c>
      <c r="L561" s="285">
        <v>2018008934.1300001</v>
      </c>
      <c r="M561" s="285">
        <v>2018008934.1300001</v>
      </c>
      <c r="N561" s="286">
        <v>1421220009</v>
      </c>
      <c r="O561" s="286">
        <v>1421220009</v>
      </c>
    </row>
    <row r="562" spans="1:15" x14ac:dyDescent="0.35">
      <c r="A562" s="283" t="s">
        <v>3237</v>
      </c>
      <c r="B562" s="283" t="s">
        <v>229</v>
      </c>
      <c r="C562" s="284" t="s">
        <v>230</v>
      </c>
      <c r="D562" s="283" t="s">
        <v>73</v>
      </c>
      <c r="E562" s="284" t="s">
        <v>45</v>
      </c>
      <c r="F562" s="283" t="s">
        <v>227</v>
      </c>
      <c r="G562" s="287" t="s">
        <v>2286</v>
      </c>
      <c r="H562" s="283" t="s">
        <v>784</v>
      </c>
      <c r="I562" s="284" t="s">
        <v>785</v>
      </c>
      <c r="J562" s="285">
        <v>33000000000</v>
      </c>
      <c r="K562" s="285">
        <v>33000000000</v>
      </c>
      <c r="L562" s="285">
        <v>29929306356</v>
      </c>
      <c r="M562" s="285">
        <v>18558296976</v>
      </c>
      <c r="N562" s="286">
        <v>5300715502</v>
      </c>
      <c r="O562" s="286">
        <v>5300715502</v>
      </c>
    </row>
    <row r="563" spans="1:15" x14ac:dyDescent="0.35">
      <c r="A563" s="283" t="s">
        <v>3237</v>
      </c>
      <c r="B563" s="283" t="s">
        <v>229</v>
      </c>
      <c r="C563" s="284" t="s">
        <v>230</v>
      </c>
      <c r="D563" s="283" t="s">
        <v>73</v>
      </c>
      <c r="E563" s="284" t="s">
        <v>45</v>
      </c>
      <c r="F563" s="283" t="s">
        <v>227</v>
      </c>
      <c r="G563" s="287" t="s">
        <v>2286</v>
      </c>
      <c r="H563" s="283" t="s">
        <v>788</v>
      </c>
      <c r="I563" s="284" t="s">
        <v>789</v>
      </c>
      <c r="J563" s="285">
        <v>547363207745</v>
      </c>
      <c r="K563" s="285">
        <v>547363207745</v>
      </c>
      <c r="L563" s="285">
        <v>513376388258.31</v>
      </c>
      <c r="M563" s="285">
        <v>306285101755.53003</v>
      </c>
      <c r="N563" s="286">
        <v>262332273852.22</v>
      </c>
      <c r="O563" s="286">
        <v>262332273852.22</v>
      </c>
    </row>
    <row r="564" spans="1:15" x14ac:dyDescent="0.35">
      <c r="A564" s="283" t="s">
        <v>3237</v>
      </c>
      <c r="B564" s="283" t="s">
        <v>229</v>
      </c>
      <c r="C564" s="284" t="s">
        <v>230</v>
      </c>
      <c r="D564" s="283" t="s">
        <v>73</v>
      </c>
      <c r="E564" s="284" t="s">
        <v>45</v>
      </c>
      <c r="F564" s="283" t="s">
        <v>227</v>
      </c>
      <c r="G564" s="287" t="s">
        <v>2286</v>
      </c>
      <c r="H564" s="283" t="s">
        <v>786</v>
      </c>
      <c r="I564" s="284" t="s">
        <v>787</v>
      </c>
      <c r="J564" s="285">
        <v>416582000000</v>
      </c>
      <c r="K564" s="285">
        <v>416582000000</v>
      </c>
      <c r="L564" s="285">
        <v>411046254285</v>
      </c>
      <c r="M564" s="285">
        <v>222389506891.94</v>
      </c>
      <c r="N564" s="286">
        <v>200245346364.63</v>
      </c>
      <c r="O564" s="286">
        <v>200245346364.63</v>
      </c>
    </row>
    <row r="565" spans="1:15" x14ac:dyDescent="0.35">
      <c r="A565" s="283" t="s">
        <v>3237</v>
      </c>
      <c r="B565" s="283" t="s">
        <v>229</v>
      </c>
      <c r="C565" s="284" t="s">
        <v>230</v>
      </c>
      <c r="D565" s="283" t="s">
        <v>73</v>
      </c>
      <c r="E565" s="284" t="s">
        <v>45</v>
      </c>
      <c r="F565" s="283" t="s">
        <v>227</v>
      </c>
      <c r="G565" s="287" t="s">
        <v>2286</v>
      </c>
      <c r="H565" s="283" t="s">
        <v>2335</v>
      </c>
      <c r="I565" s="284" t="s">
        <v>2336</v>
      </c>
      <c r="J565" s="285">
        <v>110000000000</v>
      </c>
      <c r="K565" s="285">
        <v>110000000000</v>
      </c>
      <c r="L565" s="285">
        <v>83981962824.580002</v>
      </c>
      <c r="M565" s="285">
        <v>70350117294.580002</v>
      </c>
      <c r="N565" s="286">
        <v>21746700611.470001</v>
      </c>
      <c r="O565" s="286">
        <v>21746700611.470001</v>
      </c>
    </row>
    <row r="566" spans="1:15" x14ac:dyDescent="0.35">
      <c r="A566" s="283" t="s">
        <v>3237</v>
      </c>
      <c r="B566" s="283" t="s">
        <v>229</v>
      </c>
      <c r="C566" s="284" t="s">
        <v>230</v>
      </c>
      <c r="D566" s="283" t="s">
        <v>73</v>
      </c>
      <c r="E566" s="284" t="s">
        <v>45</v>
      </c>
      <c r="F566" s="283" t="s">
        <v>227</v>
      </c>
      <c r="G566" s="287" t="s">
        <v>2286</v>
      </c>
      <c r="H566" s="283" t="s">
        <v>2333</v>
      </c>
      <c r="I566" s="284" t="s">
        <v>2334</v>
      </c>
      <c r="J566" s="285">
        <v>47746000000</v>
      </c>
      <c r="K566" s="285">
        <v>47746000000</v>
      </c>
      <c r="L566" s="285">
        <v>44853891345.980003</v>
      </c>
      <c r="M566" s="285">
        <v>36207070237.519997</v>
      </c>
      <c r="N566" s="286">
        <v>6431836075.7799997</v>
      </c>
      <c r="O566" s="286">
        <v>6431836075.7799997</v>
      </c>
    </row>
    <row r="567" spans="1:15" x14ac:dyDescent="0.35">
      <c r="A567" s="283" t="s">
        <v>3237</v>
      </c>
      <c r="B567" s="283" t="s">
        <v>229</v>
      </c>
      <c r="C567" s="284" t="s">
        <v>230</v>
      </c>
      <c r="D567" s="283" t="s">
        <v>73</v>
      </c>
      <c r="E567" s="284" t="s">
        <v>45</v>
      </c>
      <c r="F567" s="283" t="s">
        <v>227</v>
      </c>
      <c r="G567" s="287" t="s">
        <v>2286</v>
      </c>
      <c r="H567" s="283" t="s">
        <v>2341</v>
      </c>
      <c r="I567" s="284" t="s">
        <v>2342</v>
      </c>
      <c r="J567" s="285">
        <v>60000000000</v>
      </c>
      <c r="K567" s="285">
        <v>60000000000</v>
      </c>
      <c r="L567" s="285">
        <v>55799525574</v>
      </c>
      <c r="M567" s="285">
        <v>9172478230</v>
      </c>
      <c r="N567" s="286">
        <v>2884206858</v>
      </c>
      <c r="O567" s="286">
        <v>2884206858</v>
      </c>
    </row>
    <row r="568" spans="1:15" x14ac:dyDescent="0.35">
      <c r="A568" s="283" t="s">
        <v>3237</v>
      </c>
      <c r="B568" s="283" t="s">
        <v>229</v>
      </c>
      <c r="C568" s="284" t="s">
        <v>230</v>
      </c>
      <c r="D568" s="283" t="s">
        <v>73</v>
      </c>
      <c r="E568" s="284" t="s">
        <v>45</v>
      </c>
      <c r="F568" s="283" t="s">
        <v>227</v>
      </c>
      <c r="G568" s="287" t="s">
        <v>2286</v>
      </c>
      <c r="H568" s="283" t="s">
        <v>2339</v>
      </c>
      <c r="I568" s="284" t="s">
        <v>2340</v>
      </c>
      <c r="J568" s="285">
        <v>22000000000</v>
      </c>
      <c r="K568" s="285">
        <v>22000000000</v>
      </c>
      <c r="L568" s="285">
        <v>22000000000</v>
      </c>
      <c r="M568" s="285">
        <v>12110000000</v>
      </c>
      <c r="N568" s="286">
        <v>1132163035</v>
      </c>
      <c r="O568" s="286">
        <v>1132163035</v>
      </c>
    </row>
    <row r="569" spans="1:15" x14ac:dyDescent="0.35">
      <c r="A569" s="283" t="s">
        <v>3237</v>
      </c>
      <c r="B569" s="283" t="s">
        <v>229</v>
      </c>
      <c r="C569" s="284" t="s">
        <v>230</v>
      </c>
      <c r="D569" s="283" t="s">
        <v>73</v>
      </c>
      <c r="E569" s="284" t="s">
        <v>45</v>
      </c>
      <c r="F569" s="283" t="s">
        <v>228</v>
      </c>
      <c r="G569" s="287" t="s">
        <v>2297</v>
      </c>
      <c r="H569" s="283" t="s">
        <v>2331</v>
      </c>
      <c r="I569" s="284" t="s">
        <v>2332</v>
      </c>
      <c r="J569" s="285">
        <v>29000000000</v>
      </c>
      <c r="K569" s="285">
        <v>29000000000</v>
      </c>
      <c r="L569" s="285">
        <v>22009358175.02</v>
      </c>
      <c r="M569" s="285">
        <v>21476801469.450001</v>
      </c>
      <c r="N569" s="286">
        <v>6801369251.4300003</v>
      </c>
      <c r="O569" s="286">
        <v>6801369251.4300003</v>
      </c>
    </row>
    <row r="570" spans="1:15" x14ac:dyDescent="0.35">
      <c r="A570" s="283" t="s">
        <v>3237</v>
      </c>
      <c r="B570" s="283" t="s">
        <v>229</v>
      </c>
      <c r="C570" s="284" t="s">
        <v>230</v>
      </c>
      <c r="D570" s="283" t="s">
        <v>73</v>
      </c>
      <c r="E570" s="284" t="s">
        <v>45</v>
      </c>
      <c r="F570" s="283" t="s">
        <v>228</v>
      </c>
      <c r="G570" s="287" t="s">
        <v>2297</v>
      </c>
      <c r="H570" s="283" t="s">
        <v>2337</v>
      </c>
      <c r="I570" s="284" t="s">
        <v>2338</v>
      </c>
      <c r="J570" s="285">
        <v>27000000000</v>
      </c>
      <c r="K570" s="285">
        <v>27000000000</v>
      </c>
      <c r="L570" s="285">
        <v>26163265296</v>
      </c>
      <c r="M570" s="285">
        <v>19394528636</v>
      </c>
      <c r="N570" s="286">
        <v>3936560514</v>
      </c>
      <c r="O570" s="286">
        <v>3936560514</v>
      </c>
    </row>
    <row r="571" spans="1:15" x14ac:dyDescent="0.35">
      <c r="A571" s="283" t="s">
        <v>3237</v>
      </c>
      <c r="B571" s="283" t="s">
        <v>231</v>
      </c>
      <c r="C571" s="284" t="s">
        <v>232</v>
      </c>
      <c r="D571" s="283" t="s">
        <v>73</v>
      </c>
      <c r="E571" s="284" t="s">
        <v>45</v>
      </c>
      <c r="F571" s="283" t="s">
        <v>227</v>
      </c>
      <c r="G571" s="287" t="s">
        <v>2286</v>
      </c>
      <c r="H571" s="283" t="s">
        <v>2289</v>
      </c>
      <c r="I571" s="284" t="s">
        <v>2290</v>
      </c>
      <c r="J571" s="285">
        <v>4000000000</v>
      </c>
      <c r="K571" s="285">
        <v>4000000000</v>
      </c>
      <c r="L571" s="285">
        <v>3999999140</v>
      </c>
      <c r="M571" s="285">
        <v>2953582608.0999999</v>
      </c>
      <c r="N571" s="286">
        <v>622281049</v>
      </c>
      <c r="O571" s="286">
        <v>451962460</v>
      </c>
    </row>
    <row r="572" spans="1:15" x14ac:dyDescent="0.35">
      <c r="A572" s="283" t="s">
        <v>3237</v>
      </c>
      <c r="B572" s="283" t="s">
        <v>231</v>
      </c>
      <c r="C572" s="284" t="s">
        <v>232</v>
      </c>
      <c r="D572" s="283" t="s">
        <v>73</v>
      </c>
      <c r="E572" s="284" t="s">
        <v>45</v>
      </c>
      <c r="F572" s="283" t="s">
        <v>227</v>
      </c>
      <c r="G572" s="287" t="s">
        <v>2286</v>
      </c>
      <c r="H572" s="283" t="s">
        <v>2291</v>
      </c>
      <c r="I572" s="284" t="s">
        <v>2292</v>
      </c>
      <c r="J572" s="285">
        <v>13071891865</v>
      </c>
      <c r="K572" s="285">
        <v>13071891865</v>
      </c>
      <c r="L572" s="285">
        <v>10986810487</v>
      </c>
      <c r="M572" s="285">
        <v>8710705605.7000008</v>
      </c>
      <c r="N572" s="286">
        <v>1274711212</v>
      </c>
      <c r="O572" s="286">
        <v>907997924</v>
      </c>
    </row>
    <row r="573" spans="1:15" x14ac:dyDescent="0.35">
      <c r="A573" s="283" t="s">
        <v>3237</v>
      </c>
      <c r="B573" s="283" t="s">
        <v>231</v>
      </c>
      <c r="C573" s="284" t="s">
        <v>232</v>
      </c>
      <c r="D573" s="283" t="s">
        <v>73</v>
      </c>
      <c r="E573" s="284" t="s">
        <v>45</v>
      </c>
      <c r="F573" s="283" t="s">
        <v>227</v>
      </c>
      <c r="G573" s="287" t="s">
        <v>2286</v>
      </c>
      <c r="H573" s="283" t="s">
        <v>2293</v>
      </c>
      <c r="I573" s="284" t="s">
        <v>2294</v>
      </c>
      <c r="J573" s="285">
        <v>4600000000</v>
      </c>
      <c r="K573" s="285">
        <v>4600000000</v>
      </c>
      <c r="L573" s="285">
        <v>4569162922</v>
      </c>
      <c r="M573" s="285">
        <v>4181846207.6999998</v>
      </c>
      <c r="N573" s="286">
        <v>1137783200</v>
      </c>
      <c r="O573" s="286">
        <v>777892972</v>
      </c>
    </row>
    <row r="574" spans="1:15" x14ac:dyDescent="0.35">
      <c r="A574" s="283" t="s">
        <v>3237</v>
      </c>
      <c r="B574" s="283" t="s">
        <v>231</v>
      </c>
      <c r="C574" s="284" t="s">
        <v>232</v>
      </c>
      <c r="D574" s="283" t="s">
        <v>73</v>
      </c>
      <c r="E574" s="284" t="s">
        <v>45</v>
      </c>
      <c r="F574" s="283" t="s">
        <v>227</v>
      </c>
      <c r="G574" s="287" t="s">
        <v>2286</v>
      </c>
      <c r="H574" s="283" t="s">
        <v>2287</v>
      </c>
      <c r="I574" s="284" t="s">
        <v>2288</v>
      </c>
      <c r="J574" s="285">
        <v>3400000000</v>
      </c>
      <c r="K574" s="285">
        <v>3400000000</v>
      </c>
      <c r="L574" s="285">
        <v>3333998632.23</v>
      </c>
      <c r="M574" s="285">
        <v>1820973136.9000001</v>
      </c>
      <c r="N574" s="286">
        <v>334242821</v>
      </c>
      <c r="O574" s="286">
        <v>284187578</v>
      </c>
    </row>
    <row r="575" spans="1:15" x14ac:dyDescent="0.35">
      <c r="A575" s="283" t="s">
        <v>3237</v>
      </c>
      <c r="B575" s="283" t="s">
        <v>231</v>
      </c>
      <c r="C575" s="284" t="s">
        <v>232</v>
      </c>
      <c r="D575" s="283" t="s">
        <v>73</v>
      </c>
      <c r="E575" s="284" t="s">
        <v>45</v>
      </c>
      <c r="F575" s="283" t="s">
        <v>227</v>
      </c>
      <c r="G575" s="287" t="s">
        <v>2286</v>
      </c>
      <c r="H575" s="283" t="s">
        <v>2284</v>
      </c>
      <c r="I575" s="284" t="s">
        <v>2285</v>
      </c>
      <c r="J575" s="285">
        <v>4953000000</v>
      </c>
      <c r="K575" s="285">
        <v>4953000000</v>
      </c>
      <c r="L575" s="285">
        <v>3680662214</v>
      </c>
      <c r="M575" s="285">
        <v>2701630777</v>
      </c>
      <c r="N575" s="286">
        <v>421347679</v>
      </c>
      <c r="O575" s="286">
        <v>401758933</v>
      </c>
    </row>
    <row r="576" spans="1:15" x14ac:dyDescent="0.35">
      <c r="A576" s="283" t="s">
        <v>3237</v>
      </c>
      <c r="B576" s="283" t="s">
        <v>231</v>
      </c>
      <c r="C576" s="284" t="s">
        <v>232</v>
      </c>
      <c r="D576" s="283" t="s">
        <v>73</v>
      </c>
      <c r="E576" s="284" t="s">
        <v>45</v>
      </c>
      <c r="F576" s="283" t="s">
        <v>228</v>
      </c>
      <c r="G576" s="287" t="s">
        <v>2297</v>
      </c>
      <c r="H576" s="283" t="s">
        <v>2295</v>
      </c>
      <c r="I576" s="284" t="s">
        <v>2296</v>
      </c>
      <c r="J576" s="285">
        <v>2538100000</v>
      </c>
      <c r="K576" s="285">
        <v>2538100000</v>
      </c>
      <c r="L576" s="285">
        <v>1102098754.5</v>
      </c>
      <c r="M576" s="285">
        <v>971592384.86000001</v>
      </c>
      <c r="N576" s="286">
        <v>253408173.46000001</v>
      </c>
      <c r="O576" s="286">
        <v>253408173.46000001</v>
      </c>
    </row>
    <row r="577" spans="1:15" x14ac:dyDescent="0.35">
      <c r="A577" s="283" t="s">
        <v>3237</v>
      </c>
      <c r="B577" s="283" t="s">
        <v>233</v>
      </c>
      <c r="C577" s="284" t="s">
        <v>234</v>
      </c>
      <c r="D577" s="283" t="s">
        <v>73</v>
      </c>
      <c r="E577" s="284" t="s">
        <v>45</v>
      </c>
      <c r="F577" s="283" t="s">
        <v>235</v>
      </c>
      <c r="G577" s="287" t="s">
        <v>2547</v>
      </c>
      <c r="H577" s="283" t="s">
        <v>2545</v>
      </c>
      <c r="I577" s="284" t="s">
        <v>2546</v>
      </c>
      <c r="J577" s="285">
        <v>103812840000</v>
      </c>
      <c r="K577" s="285">
        <v>103812840000</v>
      </c>
      <c r="L577" s="285">
        <v>83734247470</v>
      </c>
      <c r="M577" s="285">
        <v>81976333732</v>
      </c>
      <c r="N577" s="286">
        <v>24489098574</v>
      </c>
      <c r="O577" s="286">
        <v>24489098574</v>
      </c>
    </row>
    <row r="578" spans="1:15" x14ac:dyDescent="0.35">
      <c r="A578" s="283" t="s">
        <v>3237</v>
      </c>
      <c r="B578" s="283" t="s">
        <v>233</v>
      </c>
      <c r="C578" s="284" t="s">
        <v>234</v>
      </c>
      <c r="D578" s="283" t="s">
        <v>73</v>
      </c>
      <c r="E578" s="284" t="s">
        <v>45</v>
      </c>
      <c r="F578" s="283" t="s">
        <v>235</v>
      </c>
      <c r="G578" s="287" t="s">
        <v>2547</v>
      </c>
      <c r="H578" s="283" t="s">
        <v>2550</v>
      </c>
      <c r="I578" s="284" t="s">
        <v>2551</v>
      </c>
      <c r="J578" s="285">
        <v>4143328380346</v>
      </c>
      <c r="K578" s="285">
        <v>4143328380346</v>
      </c>
      <c r="L578" s="285">
        <v>3694980575368</v>
      </c>
      <c r="M578" s="285">
        <v>3662502251047</v>
      </c>
      <c r="N578" s="286">
        <v>1352173012324.3</v>
      </c>
      <c r="O578" s="286">
        <v>1352173012324.3</v>
      </c>
    </row>
    <row r="579" spans="1:15" x14ac:dyDescent="0.35">
      <c r="A579" s="283" t="s">
        <v>3237</v>
      </c>
      <c r="B579" s="283" t="s">
        <v>233</v>
      </c>
      <c r="C579" s="284" t="s">
        <v>234</v>
      </c>
      <c r="D579" s="283" t="s">
        <v>76</v>
      </c>
      <c r="E579" s="284" t="s">
        <v>46</v>
      </c>
      <c r="F579" s="283" t="s">
        <v>235</v>
      </c>
      <c r="G579" s="287" t="s">
        <v>2547</v>
      </c>
      <c r="H579" s="283" t="s">
        <v>2552</v>
      </c>
      <c r="I579" s="284" t="s">
        <v>2553</v>
      </c>
      <c r="J579" s="285">
        <v>770385371000</v>
      </c>
      <c r="K579" s="285">
        <v>770385371000</v>
      </c>
      <c r="L579" s="285">
        <v>704316464427.33997</v>
      </c>
      <c r="M579" s="285">
        <v>682375725501.30005</v>
      </c>
      <c r="N579" s="286">
        <v>189767429169.73999</v>
      </c>
      <c r="O579" s="286">
        <v>189766717189.73999</v>
      </c>
    </row>
    <row r="580" spans="1:15" x14ac:dyDescent="0.35">
      <c r="A580" s="283" t="s">
        <v>3237</v>
      </c>
      <c r="B580" s="283" t="s">
        <v>233</v>
      </c>
      <c r="C580" s="284" t="s">
        <v>234</v>
      </c>
      <c r="D580" s="283" t="s">
        <v>76</v>
      </c>
      <c r="E580" s="284" t="s">
        <v>46</v>
      </c>
      <c r="F580" s="283" t="s">
        <v>235</v>
      </c>
      <c r="G580" s="287" t="s">
        <v>2547</v>
      </c>
      <c r="H580" s="283" t="s">
        <v>2545</v>
      </c>
      <c r="I580" s="284" t="s">
        <v>2546</v>
      </c>
      <c r="J580" s="285">
        <v>104464919000</v>
      </c>
      <c r="K580" s="285">
        <v>104464919000</v>
      </c>
      <c r="L580" s="285">
        <v>69679378175.5</v>
      </c>
      <c r="M580" s="285">
        <v>56469126951.160004</v>
      </c>
      <c r="N580" s="286">
        <v>15678773933.9</v>
      </c>
      <c r="O580" s="286">
        <v>15678773933.9</v>
      </c>
    </row>
    <row r="581" spans="1:15" x14ac:dyDescent="0.35">
      <c r="A581" s="283" t="s">
        <v>3237</v>
      </c>
      <c r="B581" s="283" t="s">
        <v>233</v>
      </c>
      <c r="C581" s="284" t="s">
        <v>234</v>
      </c>
      <c r="D581" s="283" t="s">
        <v>76</v>
      </c>
      <c r="E581" s="284" t="s">
        <v>46</v>
      </c>
      <c r="F581" s="283" t="s">
        <v>235</v>
      </c>
      <c r="G581" s="287" t="s">
        <v>2547</v>
      </c>
      <c r="H581" s="283" t="s">
        <v>2558</v>
      </c>
      <c r="I581" s="284" t="s">
        <v>2559</v>
      </c>
      <c r="J581" s="285">
        <v>16853616000</v>
      </c>
      <c r="K581" s="285">
        <v>16853616000</v>
      </c>
      <c r="L581" s="285">
        <v>9714310406</v>
      </c>
      <c r="M581" s="285">
        <v>8318964570.1400003</v>
      </c>
      <c r="N581" s="286">
        <v>2328465924.3600001</v>
      </c>
      <c r="O581" s="286">
        <v>2328465924.3600001</v>
      </c>
    </row>
    <row r="582" spans="1:15" x14ac:dyDescent="0.35">
      <c r="A582" s="283" t="s">
        <v>3237</v>
      </c>
      <c r="B582" s="283" t="s">
        <v>233</v>
      </c>
      <c r="C582" s="284" t="s">
        <v>234</v>
      </c>
      <c r="D582" s="283" t="s">
        <v>76</v>
      </c>
      <c r="E582" s="284" t="s">
        <v>46</v>
      </c>
      <c r="F582" s="283" t="s">
        <v>235</v>
      </c>
      <c r="G582" s="287" t="s">
        <v>2547</v>
      </c>
      <c r="H582" s="283" t="s">
        <v>2556</v>
      </c>
      <c r="I582" s="284" t="s">
        <v>2557</v>
      </c>
      <c r="J582" s="285">
        <v>152886164000</v>
      </c>
      <c r="K582" s="285">
        <v>152886164000</v>
      </c>
      <c r="L582" s="285">
        <v>122953090935</v>
      </c>
      <c r="M582" s="285">
        <v>122156970925.86</v>
      </c>
      <c r="N582" s="286">
        <v>28843148315.459999</v>
      </c>
      <c r="O582" s="286">
        <v>28843148315.459999</v>
      </c>
    </row>
    <row r="583" spans="1:15" x14ac:dyDescent="0.35">
      <c r="A583" s="283" t="s">
        <v>3237</v>
      </c>
      <c r="B583" s="283" t="s">
        <v>233</v>
      </c>
      <c r="C583" s="284" t="s">
        <v>234</v>
      </c>
      <c r="D583" s="283" t="s">
        <v>76</v>
      </c>
      <c r="E583" s="284" t="s">
        <v>46</v>
      </c>
      <c r="F583" s="283" t="s">
        <v>235</v>
      </c>
      <c r="G583" s="287" t="s">
        <v>2547</v>
      </c>
      <c r="H583" s="283" t="s">
        <v>2548</v>
      </c>
      <c r="I583" s="284" t="s">
        <v>2549</v>
      </c>
      <c r="J583" s="285">
        <v>227295220000</v>
      </c>
      <c r="K583" s="285">
        <v>227295220000</v>
      </c>
      <c r="L583" s="285">
        <v>203880045892</v>
      </c>
      <c r="M583" s="285">
        <v>203091855861</v>
      </c>
      <c r="N583" s="286">
        <v>33567559196.84</v>
      </c>
      <c r="O583" s="286">
        <v>33567559196.84</v>
      </c>
    </row>
    <row r="584" spans="1:15" x14ac:dyDescent="0.35">
      <c r="A584" s="283" t="s">
        <v>3237</v>
      </c>
      <c r="B584" s="283" t="s">
        <v>233</v>
      </c>
      <c r="C584" s="284" t="s">
        <v>234</v>
      </c>
      <c r="D584" s="283" t="s">
        <v>76</v>
      </c>
      <c r="E584" s="284" t="s">
        <v>46</v>
      </c>
      <c r="F584" s="283" t="s">
        <v>235</v>
      </c>
      <c r="G584" s="287" t="s">
        <v>2547</v>
      </c>
      <c r="H584" s="283" t="s">
        <v>2550</v>
      </c>
      <c r="I584" s="284" t="s">
        <v>2551</v>
      </c>
      <c r="J584" s="285">
        <v>278187086000</v>
      </c>
      <c r="K584" s="285">
        <v>278187086000</v>
      </c>
      <c r="L584" s="285">
        <v>250025965740.66998</v>
      </c>
      <c r="M584" s="285">
        <v>241560852066.16998</v>
      </c>
      <c r="N584" s="286">
        <v>53159440282.729996</v>
      </c>
      <c r="O584" s="286">
        <v>53159440282.729996</v>
      </c>
    </row>
    <row r="585" spans="1:15" x14ac:dyDescent="0.35">
      <c r="A585" s="283" t="s">
        <v>3237</v>
      </c>
      <c r="B585" s="283" t="s">
        <v>233</v>
      </c>
      <c r="C585" s="284" t="s">
        <v>234</v>
      </c>
      <c r="D585" s="283" t="s">
        <v>76</v>
      </c>
      <c r="E585" s="284" t="s">
        <v>46</v>
      </c>
      <c r="F585" s="283" t="s">
        <v>235</v>
      </c>
      <c r="G585" s="287" t="s">
        <v>2547</v>
      </c>
      <c r="H585" s="283" t="s">
        <v>2975</v>
      </c>
      <c r="I585" s="284" t="s">
        <v>2976</v>
      </c>
      <c r="J585" s="285">
        <v>203893275000</v>
      </c>
      <c r="K585" s="285">
        <v>203893275000</v>
      </c>
      <c r="L585" s="285">
        <v>59345230896</v>
      </c>
      <c r="M585" s="285">
        <v>57134743690</v>
      </c>
      <c r="N585" s="286">
        <v>18347436672.630001</v>
      </c>
      <c r="O585" s="286">
        <v>18347436672.630001</v>
      </c>
    </row>
    <row r="586" spans="1:15" x14ac:dyDescent="0.35">
      <c r="A586" s="283" t="s">
        <v>3237</v>
      </c>
      <c r="B586" s="283" t="s">
        <v>233</v>
      </c>
      <c r="C586" s="284" t="s">
        <v>234</v>
      </c>
      <c r="D586" s="283" t="s">
        <v>76</v>
      </c>
      <c r="E586" s="284" t="s">
        <v>46</v>
      </c>
      <c r="F586" s="283" t="s">
        <v>228</v>
      </c>
      <c r="G586" s="287" t="s">
        <v>2297</v>
      </c>
      <c r="H586" s="283" t="s">
        <v>2560</v>
      </c>
      <c r="I586" s="284" t="s">
        <v>2561</v>
      </c>
      <c r="J586" s="285">
        <v>60000000000</v>
      </c>
      <c r="K586" s="285">
        <v>60000000000</v>
      </c>
      <c r="L586" s="285">
        <v>46746618316</v>
      </c>
      <c r="M586" s="285">
        <v>38395532051.599998</v>
      </c>
      <c r="N586" s="286">
        <v>17359980763.75</v>
      </c>
      <c r="O586" s="286">
        <v>17359980763.75</v>
      </c>
    </row>
    <row r="587" spans="1:15" x14ac:dyDescent="0.35">
      <c r="A587" s="283" t="s">
        <v>3237</v>
      </c>
      <c r="B587" s="283" t="s">
        <v>233</v>
      </c>
      <c r="C587" s="284" t="s">
        <v>234</v>
      </c>
      <c r="D587" s="283" t="s">
        <v>76</v>
      </c>
      <c r="E587" s="284" t="s">
        <v>46</v>
      </c>
      <c r="F587" s="283" t="s">
        <v>228</v>
      </c>
      <c r="G587" s="287" t="s">
        <v>2297</v>
      </c>
      <c r="H587" s="283" t="s">
        <v>2554</v>
      </c>
      <c r="I587" s="284" t="s">
        <v>2555</v>
      </c>
      <c r="J587" s="285">
        <v>245418349000</v>
      </c>
      <c r="K587" s="285">
        <v>245418349000</v>
      </c>
      <c r="L587" s="285">
        <v>213978448936</v>
      </c>
      <c r="M587" s="285">
        <v>197004198500.57999</v>
      </c>
      <c r="N587" s="286">
        <v>54090199445.18</v>
      </c>
      <c r="O587" s="286">
        <v>54090139913.18</v>
      </c>
    </row>
    <row r="588" spans="1:15" x14ac:dyDescent="0.35">
      <c r="A588" s="283" t="s">
        <v>3238</v>
      </c>
      <c r="B588" s="283" t="s">
        <v>313</v>
      </c>
      <c r="C588" s="284" t="s">
        <v>314</v>
      </c>
      <c r="D588" s="283" t="s">
        <v>73</v>
      </c>
      <c r="E588" s="284" t="s">
        <v>45</v>
      </c>
      <c r="F588" s="283" t="s">
        <v>136</v>
      </c>
      <c r="G588" s="287" t="s">
        <v>315</v>
      </c>
      <c r="H588" s="283" t="s">
        <v>802</v>
      </c>
      <c r="I588" s="284" t="s">
        <v>803</v>
      </c>
      <c r="J588" s="285">
        <v>3485523362</v>
      </c>
      <c r="K588" s="285">
        <v>3425523362</v>
      </c>
      <c r="L588" s="285">
        <v>3413772417</v>
      </c>
      <c r="M588" s="285">
        <v>3402861370</v>
      </c>
      <c r="N588" s="286">
        <v>1743081197</v>
      </c>
      <c r="O588" s="286">
        <v>1743081197</v>
      </c>
    </row>
    <row r="589" spans="1:15" x14ac:dyDescent="0.35">
      <c r="A589" s="283" t="s">
        <v>3238</v>
      </c>
      <c r="B589" s="283" t="s">
        <v>313</v>
      </c>
      <c r="C589" s="284" t="s">
        <v>314</v>
      </c>
      <c r="D589" s="283" t="s">
        <v>73</v>
      </c>
      <c r="E589" s="284" t="s">
        <v>45</v>
      </c>
      <c r="F589" s="283" t="s">
        <v>136</v>
      </c>
      <c r="G589" s="287" t="s">
        <v>315</v>
      </c>
      <c r="H589" s="283" t="s">
        <v>810</v>
      </c>
      <c r="I589" s="284" t="s">
        <v>811</v>
      </c>
      <c r="J589" s="285">
        <v>3836454500</v>
      </c>
      <c r="K589" s="285">
        <v>3836454500</v>
      </c>
      <c r="L589" s="285">
        <v>2170284454.71</v>
      </c>
      <c r="M589" s="285">
        <v>2104356730.71</v>
      </c>
      <c r="N589" s="286">
        <v>556084315.71000004</v>
      </c>
      <c r="O589" s="286">
        <v>556084315.71000004</v>
      </c>
    </row>
    <row r="590" spans="1:15" x14ac:dyDescent="0.35">
      <c r="A590" s="283" t="s">
        <v>3238</v>
      </c>
      <c r="B590" s="283" t="s">
        <v>313</v>
      </c>
      <c r="C590" s="284" t="s">
        <v>314</v>
      </c>
      <c r="D590" s="283" t="s">
        <v>73</v>
      </c>
      <c r="E590" s="284" t="s">
        <v>45</v>
      </c>
      <c r="F590" s="283" t="s">
        <v>136</v>
      </c>
      <c r="G590" s="287" t="s">
        <v>315</v>
      </c>
      <c r="H590" s="283" t="s">
        <v>804</v>
      </c>
      <c r="I590" s="284" t="s">
        <v>805</v>
      </c>
      <c r="J590" s="285">
        <v>2892000000</v>
      </c>
      <c r="K590" s="285">
        <v>2674000000</v>
      </c>
      <c r="L590" s="285">
        <v>2335283004</v>
      </c>
      <c r="M590" s="285">
        <v>2299222413</v>
      </c>
      <c r="N590" s="286">
        <v>471325224</v>
      </c>
      <c r="O590" s="286">
        <v>471325224</v>
      </c>
    </row>
    <row r="591" spans="1:15" x14ac:dyDescent="0.35">
      <c r="A591" s="283" t="s">
        <v>3238</v>
      </c>
      <c r="B591" s="283" t="s">
        <v>313</v>
      </c>
      <c r="C591" s="284" t="s">
        <v>314</v>
      </c>
      <c r="D591" s="283" t="s">
        <v>73</v>
      </c>
      <c r="E591" s="284" t="s">
        <v>45</v>
      </c>
      <c r="F591" s="283" t="s">
        <v>136</v>
      </c>
      <c r="G591" s="287" t="s">
        <v>315</v>
      </c>
      <c r="H591" s="283" t="s">
        <v>806</v>
      </c>
      <c r="I591" s="284" t="s">
        <v>807</v>
      </c>
      <c r="J591" s="285">
        <v>79793245500</v>
      </c>
      <c r="K591" s="285">
        <v>69303245500</v>
      </c>
      <c r="L591" s="285">
        <v>57934179119.720001</v>
      </c>
      <c r="M591" s="285">
        <v>33778692285.52</v>
      </c>
      <c r="N591" s="286">
        <v>14929001875.24</v>
      </c>
      <c r="O591" s="286">
        <v>14929001875.24</v>
      </c>
    </row>
    <row r="592" spans="1:15" x14ac:dyDescent="0.35">
      <c r="A592" s="283" t="s">
        <v>3238</v>
      </c>
      <c r="B592" s="283" t="s">
        <v>313</v>
      </c>
      <c r="C592" s="284" t="s">
        <v>314</v>
      </c>
      <c r="D592" s="283" t="s">
        <v>73</v>
      </c>
      <c r="E592" s="284" t="s">
        <v>45</v>
      </c>
      <c r="F592" s="283" t="s">
        <v>136</v>
      </c>
      <c r="G592" s="287" t="s">
        <v>315</v>
      </c>
      <c r="H592" s="283" t="s">
        <v>808</v>
      </c>
      <c r="I592" s="284" t="s">
        <v>809</v>
      </c>
      <c r="J592" s="285">
        <v>1688700000</v>
      </c>
      <c r="K592" s="285">
        <v>1536700000</v>
      </c>
      <c r="L592" s="285">
        <v>1281467409</v>
      </c>
      <c r="M592" s="285">
        <v>1218494129</v>
      </c>
      <c r="N592" s="286">
        <v>281593300</v>
      </c>
      <c r="O592" s="286">
        <v>281593300</v>
      </c>
    </row>
    <row r="593" spans="1:15" x14ac:dyDescent="0.35">
      <c r="A593" s="283" t="s">
        <v>3238</v>
      </c>
      <c r="B593" s="283" t="s">
        <v>313</v>
      </c>
      <c r="C593" s="284" t="s">
        <v>314</v>
      </c>
      <c r="D593" s="283" t="s">
        <v>73</v>
      </c>
      <c r="E593" s="284" t="s">
        <v>45</v>
      </c>
      <c r="F593" s="283" t="s">
        <v>136</v>
      </c>
      <c r="G593" s="287" t="s">
        <v>315</v>
      </c>
      <c r="H593" s="283" t="s">
        <v>965</v>
      </c>
      <c r="I593" s="284" t="s">
        <v>966</v>
      </c>
      <c r="J593" s="285">
        <v>1860600000</v>
      </c>
      <c r="K593" s="285">
        <v>1860600000</v>
      </c>
      <c r="L593" s="285">
        <v>1295955975</v>
      </c>
      <c r="M593" s="285">
        <v>1266325815</v>
      </c>
      <c r="N593" s="286">
        <v>346188959</v>
      </c>
      <c r="O593" s="286">
        <v>346188959</v>
      </c>
    </row>
    <row r="594" spans="1:15" x14ac:dyDescent="0.35">
      <c r="A594" s="283" t="s">
        <v>3238</v>
      </c>
      <c r="B594" s="283" t="s">
        <v>313</v>
      </c>
      <c r="C594" s="284" t="s">
        <v>314</v>
      </c>
      <c r="D594" s="283" t="s">
        <v>73</v>
      </c>
      <c r="E594" s="284" t="s">
        <v>45</v>
      </c>
      <c r="F594" s="283" t="s">
        <v>136</v>
      </c>
      <c r="G594" s="287" t="s">
        <v>315</v>
      </c>
      <c r="H594" s="283" t="s">
        <v>981</v>
      </c>
      <c r="I594" s="284" t="s">
        <v>982</v>
      </c>
      <c r="J594" s="285">
        <v>1854000000</v>
      </c>
      <c r="K594" s="285">
        <v>1784000000</v>
      </c>
      <c r="L594" s="285">
        <v>1668713333</v>
      </c>
      <c r="M594" s="285">
        <v>1666888311</v>
      </c>
      <c r="N594" s="286">
        <v>415129478</v>
      </c>
      <c r="O594" s="286">
        <v>415129478</v>
      </c>
    </row>
    <row r="595" spans="1:15" x14ac:dyDescent="0.35">
      <c r="A595" s="283" t="s">
        <v>3238</v>
      </c>
      <c r="B595" s="283" t="s">
        <v>313</v>
      </c>
      <c r="C595" s="284" t="s">
        <v>314</v>
      </c>
      <c r="D595" s="283" t="s">
        <v>73</v>
      </c>
      <c r="E595" s="284" t="s">
        <v>45</v>
      </c>
      <c r="F595" s="283" t="s">
        <v>136</v>
      </c>
      <c r="G595" s="287" t="s">
        <v>315</v>
      </c>
      <c r="H595" s="283" t="s">
        <v>2978</v>
      </c>
      <c r="I595" s="284" t="s">
        <v>2979</v>
      </c>
      <c r="J595" s="285">
        <v>1380000000</v>
      </c>
      <c r="K595" s="285">
        <v>1380000000</v>
      </c>
      <c r="L595" s="285">
        <v>981713234</v>
      </c>
      <c r="M595" s="285">
        <v>944614261</v>
      </c>
      <c r="N595" s="286">
        <v>238008095</v>
      </c>
      <c r="O595" s="286">
        <v>238008095</v>
      </c>
    </row>
    <row r="596" spans="1:15" x14ac:dyDescent="0.35">
      <c r="A596" s="283" t="s">
        <v>3238</v>
      </c>
      <c r="B596" s="283" t="s">
        <v>313</v>
      </c>
      <c r="C596" s="284" t="s">
        <v>314</v>
      </c>
      <c r="D596" s="283" t="s">
        <v>73</v>
      </c>
      <c r="E596" s="284" t="s">
        <v>45</v>
      </c>
      <c r="F596" s="283" t="s">
        <v>136</v>
      </c>
      <c r="G596" s="287" t="s">
        <v>315</v>
      </c>
      <c r="H596" s="283" t="s">
        <v>2980</v>
      </c>
      <c r="I596" s="284" t="s">
        <v>2981</v>
      </c>
      <c r="J596" s="285">
        <v>12000000000</v>
      </c>
      <c r="K596" s="285">
        <v>4192000000</v>
      </c>
      <c r="L596" s="285">
        <v>2410687991</v>
      </c>
      <c r="M596" s="285">
        <v>2317528698</v>
      </c>
      <c r="N596" s="286">
        <v>549277758</v>
      </c>
      <c r="O596" s="286">
        <v>549277758</v>
      </c>
    </row>
    <row r="597" spans="1:15" x14ac:dyDescent="0.35">
      <c r="A597" s="283" t="s">
        <v>3238</v>
      </c>
      <c r="B597" s="283" t="s">
        <v>313</v>
      </c>
      <c r="C597" s="284" t="s">
        <v>314</v>
      </c>
      <c r="D597" s="283" t="s">
        <v>73</v>
      </c>
      <c r="E597" s="284" t="s">
        <v>45</v>
      </c>
      <c r="F597" s="283" t="s">
        <v>316</v>
      </c>
      <c r="G597" s="287" t="s">
        <v>960</v>
      </c>
      <c r="H597" s="283" t="s">
        <v>812</v>
      </c>
      <c r="I597" s="284" t="s">
        <v>813</v>
      </c>
      <c r="J597" s="285">
        <v>13165000000</v>
      </c>
      <c r="K597" s="285">
        <v>10000000000</v>
      </c>
      <c r="L597" s="285">
        <v>9985326457.0799999</v>
      </c>
      <c r="M597" s="285">
        <v>3570644639.1199999</v>
      </c>
      <c r="N597" s="286">
        <v>1253666690.01</v>
      </c>
      <c r="O597" s="286">
        <v>1253666690.01</v>
      </c>
    </row>
    <row r="598" spans="1:15" x14ac:dyDescent="0.35">
      <c r="A598" s="283" t="s">
        <v>3238</v>
      </c>
      <c r="B598" s="283" t="s">
        <v>313</v>
      </c>
      <c r="C598" s="284" t="s">
        <v>314</v>
      </c>
      <c r="D598" s="283" t="s">
        <v>73</v>
      </c>
      <c r="E598" s="284" t="s">
        <v>45</v>
      </c>
      <c r="F598" s="283" t="s">
        <v>316</v>
      </c>
      <c r="G598" s="287" t="s">
        <v>960</v>
      </c>
      <c r="H598" s="283" t="s">
        <v>963</v>
      </c>
      <c r="I598" s="284" t="s">
        <v>964</v>
      </c>
      <c r="J598" s="285">
        <v>4900000000</v>
      </c>
      <c r="K598" s="285">
        <v>4900000000</v>
      </c>
      <c r="L598" s="285">
        <v>3942580868</v>
      </c>
      <c r="M598" s="285">
        <v>3836951628</v>
      </c>
      <c r="N598" s="286">
        <v>1104061103.5799999</v>
      </c>
      <c r="O598" s="286">
        <v>1104061103.5799999</v>
      </c>
    </row>
    <row r="599" spans="1:15" x14ac:dyDescent="0.35">
      <c r="A599" s="283" t="s">
        <v>3238</v>
      </c>
      <c r="B599" s="283" t="s">
        <v>313</v>
      </c>
      <c r="C599" s="284" t="s">
        <v>314</v>
      </c>
      <c r="D599" s="283" t="s">
        <v>73</v>
      </c>
      <c r="E599" s="284" t="s">
        <v>45</v>
      </c>
      <c r="F599" s="283" t="s">
        <v>316</v>
      </c>
      <c r="G599" s="287" t="s">
        <v>960</v>
      </c>
      <c r="H599" s="283" t="s">
        <v>959</v>
      </c>
      <c r="I599" s="284" t="s">
        <v>2977</v>
      </c>
      <c r="J599" s="285">
        <v>1000000000</v>
      </c>
      <c r="K599" s="285">
        <v>600000000</v>
      </c>
      <c r="L599" s="285">
        <v>402195312.99000001</v>
      </c>
      <c r="M599" s="285">
        <v>146721012</v>
      </c>
      <c r="N599" s="286">
        <v>30002065</v>
      </c>
      <c r="O599" s="286">
        <v>30002065</v>
      </c>
    </row>
    <row r="600" spans="1:15" x14ac:dyDescent="0.35">
      <c r="A600" s="283" t="s">
        <v>3238</v>
      </c>
      <c r="B600" s="283" t="s">
        <v>372</v>
      </c>
      <c r="C600" s="284" t="s">
        <v>373</v>
      </c>
      <c r="D600" s="283" t="s">
        <v>76</v>
      </c>
      <c r="E600" s="284" t="s">
        <v>46</v>
      </c>
      <c r="F600" s="283" t="s">
        <v>136</v>
      </c>
      <c r="G600" s="287" t="s">
        <v>315</v>
      </c>
      <c r="H600" s="283" t="s">
        <v>1002</v>
      </c>
      <c r="I600" s="284" t="s">
        <v>1003</v>
      </c>
      <c r="J600" s="285">
        <v>41489000000</v>
      </c>
      <c r="K600" s="285">
        <v>41489000000</v>
      </c>
      <c r="L600" s="285">
        <v>5008661209.04</v>
      </c>
      <c r="M600" s="285">
        <v>3991588159.04</v>
      </c>
      <c r="N600" s="286">
        <v>1614127527.5599999</v>
      </c>
      <c r="O600" s="286">
        <v>1614127527.5599999</v>
      </c>
    </row>
    <row r="601" spans="1:15" x14ac:dyDescent="0.35">
      <c r="A601" s="283" t="s">
        <v>3238</v>
      </c>
      <c r="B601" s="283" t="s">
        <v>374</v>
      </c>
      <c r="C601" s="284" t="s">
        <v>375</v>
      </c>
      <c r="D601" s="283" t="s">
        <v>73</v>
      </c>
      <c r="E601" s="284" t="s">
        <v>45</v>
      </c>
      <c r="F601" s="283" t="s">
        <v>376</v>
      </c>
      <c r="G601" s="287" t="s">
        <v>377</v>
      </c>
      <c r="H601" s="283" t="s">
        <v>1006</v>
      </c>
      <c r="I601" s="284" t="s">
        <v>1007</v>
      </c>
      <c r="J601" s="285">
        <v>8300000000</v>
      </c>
      <c r="K601" s="285">
        <v>4150000000</v>
      </c>
      <c r="L601" s="285">
        <v>3652656954</v>
      </c>
      <c r="M601" s="285">
        <v>1093896371</v>
      </c>
      <c r="N601" s="286">
        <v>69285096</v>
      </c>
      <c r="O601" s="286">
        <v>69285096</v>
      </c>
    </row>
    <row r="602" spans="1:15" x14ac:dyDescent="0.35">
      <c r="A602" s="283" t="s">
        <v>3238</v>
      </c>
      <c r="B602" s="283" t="s">
        <v>374</v>
      </c>
      <c r="C602" s="284" t="s">
        <v>375</v>
      </c>
      <c r="D602" s="283" t="s">
        <v>73</v>
      </c>
      <c r="E602" s="284" t="s">
        <v>45</v>
      </c>
      <c r="F602" s="283" t="s">
        <v>376</v>
      </c>
      <c r="G602" s="287" t="s">
        <v>377</v>
      </c>
      <c r="H602" s="283" t="s">
        <v>1018</v>
      </c>
      <c r="I602" s="284" t="s">
        <v>1019</v>
      </c>
      <c r="J602" s="285">
        <v>3500000000</v>
      </c>
      <c r="K602" s="285">
        <v>3200000000</v>
      </c>
      <c r="L602" s="285">
        <v>2076685613</v>
      </c>
      <c r="M602" s="285">
        <v>1266502834</v>
      </c>
      <c r="N602" s="286">
        <v>18092504</v>
      </c>
      <c r="O602" s="286">
        <v>18092504</v>
      </c>
    </row>
    <row r="603" spans="1:15" x14ac:dyDescent="0.35">
      <c r="A603" s="283" t="s">
        <v>3238</v>
      </c>
      <c r="B603" s="283" t="s">
        <v>374</v>
      </c>
      <c r="C603" s="284" t="s">
        <v>375</v>
      </c>
      <c r="D603" s="283" t="s">
        <v>73</v>
      </c>
      <c r="E603" s="284" t="s">
        <v>45</v>
      </c>
      <c r="F603" s="283" t="s">
        <v>380</v>
      </c>
      <c r="G603" s="287" t="s">
        <v>381</v>
      </c>
      <c r="H603" s="283" t="s">
        <v>1020</v>
      </c>
      <c r="I603" s="284" t="s">
        <v>1021</v>
      </c>
      <c r="J603" s="285">
        <v>4000000000</v>
      </c>
      <c r="K603" s="285">
        <v>3700000000</v>
      </c>
      <c r="L603" s="285">
        <v>1784880194</v>
      </c>
      <c r="M603" s="285">
        <v>1443554524</v>
      </c>
      <c r="N603" s="286">
        <v>130959885</v>
      </c>
      <c r="O603" s="286">
        <v>130959885</v>
      </c>
    </row>
    <row r="604" spans="1:15" x14ac:dyDescent="0.35">
      <c r="A604" s="283" t="s">
        <v>3238</v>
      </c>
      <c r="B604" s="283" t="s">
        <v>374</v>
      </c>
      <c r="C604" s="284" t="s">
        <v>375</v>
      </c>
      <c r="D604" s="283" t="s">
        <v>73</v>
      </c>
      <c r="E604" s="284" t="s">
        <v>45</v>
      </c>
      <c r="F604" s="283" t="s">
        <v>421</v>
      </c>
      <c r="G604" s="287" t="s">
        <v>422</v>
      </c>
      <c r="H604" s="283" t="s">
        <v>1016</v>
      </c>
      <c r="I604" s="284" t="s">
        <v>1017</v>
      </c>
      <c r="J604" s="285">
        <v>71785415428</v>
      </c>
      <c r="K604" s="285">
        <v>64155415428</v>
      </c>
      <c r="L604" s="285">
        <v>9814498768</v>
      </c>
      <c r="M604" s="285">
        <v>7236477916</v>
      </c>
      <c r="N604" s="286">
        <v>671545723</v>
      </c>
      <c r="O604" s="286">
        <v>671545723</v>
      </c>
    </row>
    <row r="605" spans="1:15" x14ac:dyDescent="0.35">
      <c r="A605" s="283" t="s">
        <v>3238</v>
      </c>
      <c r="B605" s="283" t="s">
        <v>374</v>
      </c>
      <c r="C605" s="284" t="s">
        <v>375</v>
      </c>
      <c r="D605" s="283" t="s">
        <v>73</v>
      </c>
      <c r="E605" s="284" t="s">
        <v>45</v>
      </c>
      <c r="F605" s="283" t="s">
        <v>378</v>
      </c>
      <c r="G605" s="287" t="s">
        <v>379</v>
      </c>
      <c r="H605" s="283" t="s">
        <v>1008</v>
      </c>
      <c r="I605" s="284" t="s">
        <v>1009</v>
      </c>
      <c r="J605" s="285">
        <v>2500000000</v>
      </c>
      <c r="K605" s="285">
        <v>2500000000</v>
      </c>
      <c r="L605" s="285">
        <v>732902552</v>
      </c>
      <c r="M605" s="285">
        <v>636934146</v>
      </c>
      <c r="N605" s="286">
        <v>76392159</v>
      </c>
      <c r="O605" s="286">
        <v>76392159</v>
      </c>
    </row>
    <row r="606" spans="1:15" x14ac:dyDescent="0.35">
      <c r="A606" s="283" t="s">
        <v>3238</v>
      </c>
      <c r="B606" s="283" t="s">
        <v>374</v>
      </c>
      <c r="C606" s="284" t="s">
        <v>375</v>
      </c>
      <c r="D606" s="283" t="s">
        <v>73</v>
      </c>
      <c r="E606" s="284" t="s">
        <v>45</v>
      </c>
      <c r="F606" s="283" t="s">
        <v>316</v>
      </c>
      <c r="G606" s="287" t="s">
        <v>960</v>
      </c>
      <c r="H606" s="283" t="s">
        <v>1010</v>
      </c>
      <c r="I606" s="284" t="s">
        <v>1011</v>
      </c>
      <c r="J606" s="285">
        <v>4600000000</v>
      </c>
      <c r="K606" s="285">
        <v>2673000000</v>
      </c>
      <c r="L606" s="285">
        <v>555079391.5</v>
      </c>
      <c r="M606" s="285">
        <v>440395857.5</v>
      </c>
      <c r="N606" s="286">
        <v>85840366.319999993</v>
      </c>
      <c r="O606" s="286">
        <v>85840366.319999993</v>
      </c>
    </row>
    <row r="607" spans="1:15" x14ac:dyDescent="0.35">
      <c r="A607" s="283" t="s">
        <v>3238</v>
      </c>
      <c r="B607" s="283" t="s">
        <v>374</v>
      </c>
      <c r="C607" s="284" t="s">
        <v>375</v>
      </c>
      <c r="D607" s="283" t="s">
        <v>73</v>
      </c>
      <c r="E607" s="284" t="s">
        <v>45</v>
      </c>
      <c r="F607" s="283" t="s">
        <v>316</v>
      </c>
      <c r="G607" s="287" t="s">
        <v>960</v>
      </c>
      <c r="H607" s="283" t="s">
        <v>1012</v>
      </c>
      <c r="I607" s="284" t="s">
        <v>1013</v>
      </c>
      <c r="J607" s="285">
        <v>7600000000</v>
      </c>
      <c r="K607" s="285">
        <v>3970000000</v>
      </c>
      <c r="L607" s="285">
        <v>3799315228.8800001</v>
      </c>
      <c r="M607" s="285">
        <v>3144689417.8800001</v>
      </c>
      <c r="N607" s="286">
        <v>626026368</v>
      </c>
      <c r="O607" s="286">
        <v>626026368</v>
      </c>
    </row>
    <row r="608" spans="1:15" x14ac:dyDescent="0.35">
      <c r="A608" s="283" t="s">
        <v>3238</v>
      </c>
      <c r="B608" s="283" t="s">
        <v>374</v>
      </c>
      <c r="C608" s="284" t="s">
        <v>375</v>
      </c>
      <c r="D608" s="283" t="s">
        <v>73</v>
      </c>
      <c r="E608" s="284" t="s">
        <v>45</v>
      </c>
      <c r="F608" s="283" t="s">
        <v>316</v>
      </c>
      <c r="G608" s="287" t="s">
        <v>960</v>
      </c>
      <c r="H608" s="283" t="s">
        <v>1004</v>
      </c>
      <c r="I608" s="284" t="s">
        <v>1005</v>
      </c>
      <c r="J608" s="285">
        <v>1370000000</v>
      </c>
      <c r="K608" s="285">
        <v>1170000000</v>
      </c>
      <c r="L608" s="285">
        <v>701975363</v>
      </c>
      <c r="M608" s="285">
        <v>75014079</v>
      </c>
      <c r="N608" s="286">
        <v>8307748</v>
      </c>
      <c r="O608" s="286">
        <v>8307748</v>
      </c>
    </row>
    <row r="609" spans="1:15" x14ac:dyDescent="0.35">
      <c r="A609" s="283" t="s">
        <v>3238</v>
      </c>
      <c r="B609" s="283" t="s">
        <v>374</v>
      </c>
      <c r="C609" s="284" t="s">
        <v>375</v>
      </c>
      <c r="D609" s="283" t="s">
        <v>73</v>
      </c>
      <c r="E609" s="284" t="s">
        <v>45</v>
      </c>
      <c r="F609" s="283" t="s">
        <v>316</v>
      </c>
      <c r="G609" s="287" t="s">
        <v>960</v>
      </c>
      <c r="H609" s="283" t="s">
        <v>1014</v>
      </c>
      <c r="I609" s="284" t="s">
        <v>1015</v>
      </c>
      <c r="J609" s="285">
        <v>820000000</v>
      </c>
      <c r="K609" s="285">
        <v>820000000</v>
      </c>
      <c r="L609" s="285">
        <v>605772559</v>
      </c>
      <c r="M609" s="285">
        <v>604389267</v>
      </c>
      <c r="N609" s="286">
        <v>132551669</v>
      </c>
      <c r="O609" s="286">
        <v>132551669</v>
      </c>
    </row>
    <row r="610" spans="1:15" x14ac:dyDescent="0.35">
      <c r="A610" s="283" t="s">
        <v>3238</v>
      </c>
      <c r="B610" s="283" t="s">
        <v>374</v>
      </c>
      <c r="C610" s="284" t="s">
        <v>375</v>
      </c>
      <c r="D610" s="283" t="s">
        <v>76</v>
      </c>
      <c r="E610" s="284" t="s">
        <v>46</v>
      </c>
      <c r="F610" s="283" t="s">
        <v>376</v>
      </c>
      <c r="G610" s="287" t="s">
        <v>377</v>
      </c>
      <c r="H610" s="283" t="s">
        <v>1006</v>
      </c>
      <c r="I610" s="284" t="s">
        <v>1007</v>
      </c>
      <c r="J610" s="285">
        <v>4662000000</v>
      </c>
      <c r="K610" s="285">
        <v>4662000000</v>
      </c>
      <c r="L610" s="285">
        <v>1554540254</v>
      </c>
      <c r="M610" s="285">
        <v>116771678</v>
      </c>
      <c r="N610" s="286">
        <v>0</v>
      </c>
      <c r="O610" s="286">
        <v>0</v>
      </c>
    </row>
    <row r="611" spans="1:15" x14ac:dyDescent="0.35">
      <c r="A611" s="283" t="s">
        <v>3238</v>
      </c>
      <c r="B611" s="283" t="s">
        <v>374</v>
      </c>
      <c r="C611" s="284" t="s">
        <v>375</v>
      </c>
      <c r="D611" s="283" t="s">
        <v>76</v>
      </c>
      <c r="E611" s="284" t="s">
        <v>46</v>
      </c>
      <c r="F611" s="283" t="s">
        <v>376</v>
      </c>
      <c r="G611" s="287" t="s">
        <v>377</v>
      </c>
      <c r="H611" s="283" t="s">
        <v>1018</v>
      </c>
      <c r="I611" s="284" t="s">
        <v>1019</v>
      </c>
      <c r="J611" s="285">
        <v>1065000000</v>
      </c>
      <c r="K611" s="285">
        <v>1065000000</v>
      </c>
      <c r="L611" s="285">
        <v>479637420</v>
      </c>
      <c r="M611" s="285">
        <v>41125036</v>
      </c>
      <c r="N611" s="286">
        <v>0</v>
      </c>
      <c r="O611" s="286">
        <v>0</v>
      </c>
    </row>
    <row r="612" spans="1:15" x14ac:dyDescent="0.35">
      <c r="A612" s="283" t="s">
        <v>3238</v>
      </c>
      <c r="B612" s="283" t="s">
        <v>374</v>
      </c>
      <c r="C612" s="284" t="s">
        <v>375</v>
      </c>
      <c r="D612" s="283" t="s">
        <v>76</v>
      </c>
      <c r="E612" s="284" t="s">
        <v>46</v>
      </c>
      <c r="F612" s="283" t="s">
        <v>380</v>
      </c>
      <c r="G612" s="287" t="s">
        <v>381</v>
      </c>
      <c r="H612" s="283" t="s">
        <v>1020</v>
      </c>
      <c r="I612" s="284" t="s">
        <v>1021</v>
      </c>
      <c r="J612" s="285">
        <v>15000000000</v>
      </c>
      <c r="K612" s="285">
        <v>15000000000</v>
      </c>
      <c r="L612" s="285">
        <v>1378337117</v>
      </c>
      <c r="M612" s="285">
        <v>346397580</v>
      </c>
      <c r="N612" s="286">
        <v>80213883</v>
      </c>
      <c r="O612" s="286">
        <v>79868060</v>
      </c>
    </row>
    <row r="613" spans="1:15" x14ac:dyDescent="0.35">
      <c r="A613" s="283" t="s">
        <v>3238</v>
      </c>
      <c r="B613" s="283" t="s">
        <v>374</v>
      </c>
      <c r="C613" s="284" t="s">
        <v>375</v>
      </c>
      <c r="D613" s="283" t="s">
        <v>76</v>
      </c>
      <c r="E613" s="284" t="s">
        <v>46</v>
      </c>
      <c r="F613" s="283" t="s">
        <v>421</v>
      </c>
      <c r="G613" s="287" t="s">
        <v>422</v>
      </c>
      <c r="H613" s="283" t="s">
        <v>1016</v>
      </c>
      <c r="I613" s="284" t="s">
        <v>1017</v>
      </c>
      <c r="J613" s="285">
        <v>31302000000</v>
      </c>
      <c r="K613" s="285">
        <v>31302000000</v>
      </c>
      <c r="L613" s="285">
        <v>3846151319</v>
      </c>
      <c r="M613" s="285">
        <v>1688386027</v>
      </c>
      <c r="N613" s="286">
        <v>48407441</v>
      </c>
      <c r="O613" s="286">
        <v>46246047</v>
      </c>
    </row>
    <row r="614" spans="1:15" x14ac:dyDescent="0.35">
      <c r="A614" s="283" t="s">
        <v>3238</v>
      </c>
      <c r="B614" s="283" t="s">
        <v>374</v>
      </c>
      <c r="C614" s="284" t="s">
        <v>375</v>
      </c>
      <c r="D614" s="283" t="s">
        <v>76</v>
      </c>
      <c r="E614" s="284" t="s">
        <v>46</v>
      </c>
      <c r="F614" s="283" t="s">
        <v>378</v>
      </c>
      <c r="G614" s="287" t="s">
        <v>379</v>
      </c>
      <c r="H614" s="283" t="s">
        <v>1008</v>
      </c>
      <c r="I614" s="284" t="s">
        <v>1009</v>
      </c>
      <c r="J614" s="285">
        <v>2500000000</v>
      </c>
      <c r="K614" s="285">
        <v>2500000000</v>
      </c>
      <c r="L614" s="285">
        <v>45043851</v>
      </c>
      <c r="M614" s="285">
        <v>45043851</v>
      </c>
      <c r="N614" s="286">
        <v>0</v>
      </c>
      <c r="O614" s="286">
        <v>0</v>
      </c>
    </row>
    <row r="615" spans="1:15" x14ac:dyDescent="0.35">
      <c r="A615" s="283" t="s">
        <v>3238</v>
      </c>
      <c r="B615" s="283" t="s">
        <v>374</v>
      </c>
      <c r="C615" s="284" t="s">
        <v>375</v>
      </c>
      <c r="D615" s="283" t="s">
        <v>76</v>
      </c>
      <c r="E615" s="284" t="s">
        <v>46</v>
      </c>
      <c r="F615" s="283" t="s">
        <v>316</v>
      </c>
      <c r="G615" s="287" t="s">
        <v>960</v>
      </c>
      <c r="H615" s="283" t="s">
        <v>1010</v>
      </c>
      <c r="I615" s="284" t="s">
        <v>1011</v>
      </c>
      <c r="J615" s="285">
        <v>800000000</v>
      </c>
      <c r="K615" s="285">
        <v>800000000</v>
      </c>
      <c r="L615" s="285">
        <v>8000000</v>
      </c>
      <c r="M615" s="285">
        <v>1234601</v>
      </c>
      <c r="N615" s="286">
        <v>1234601</v>
      </c>
      <c r="O615" s="286">
        <v>1234601</v>
      </c>
    </row>
    <row r="616" spans="1:15" x14ac:dyDescent="0.35">
      <c r="A616" s="283" t="s">
        <v>3238</v>
      </c>
      <c r="B616" s="283" t="s">
        <v>374</v>
      </c>
      <c r="C616" s="284" t="s">
        <v>375</v>
      </c>
      <c r="D616" s="283" t="s">
        <v>76</v>
      </c>
      <c r="E616" s="284" t="s">
        <v>46</v>
      </c>
      <c r="F616" s="283" t="s">
        <v>316</v>
      </c>
      <c r="G616" s="287" t="s">
        <v>960</v>
      </c>
      <c r="H616" s="283" t="s">
        <v>1012</v>
      </c>
      <c r="I616" s="284" t="s">
        <v>1013</v>
      </c>
      <c r="J616" s="285">
        <v>6000000000</v>
      </c>
      <c r="K616" s="285">
        <v>6000000000</v>
      </c>
      <c r="L616" s="285">
        <v>3487870600</v>
      </c>
      <c r="M616" s="285">
        <v>2151808345</v>
      </c>
      <c r="N616" s="286">
        <v>1163043676</v>
      </c>
      <c r="O616" s="286">
        <v>1163043676</v>
      </c>
    </row>
    <row r="617" spans="1:15" x14ac:dyDescent="0.35">
      <c r="A617" s="283" t="s">
        <v>3238</v>
      </c>
      <c r="B617" s="283" t="s">
        <v>374</v>
      </c>
      <c r="C617" s="284" t="s">
        <v>375</v>
      </c>
      <c r="D617" s="283" t="s">
        <v>76</v>
      </c>
      <c r="E617" s="284" t="s">
        <v>46</v>
      </c>
      <c r="F617" s="283" t="s">
        <v>316</v>
      </c>
      <c r="G617" s="287" t="s">
        <v>960</v>
      </c>
      <c r="H617" s="283" t="s">
        <v>1014</v>
      </c>
      <c r="I617" s="284" t="s">
        <v>1015</v>
      </c>
      <c r="J617" s="285">
        <v>700000000</v>
      </c>
      <c r="K617" s="285">
        <v>700000000</v>
      </c>
      <c r="L617" s="285">
        <v>97872415</v>
      </c>
      <c r="M617" s="285">
        <v>25118079</v>
      </c>
      <c r="N617" s="286">
        <v>3568748</v>
      </c>
      <c r="O617" s="286">
        <v>3568748</v>
      </c>
    </row>
    <row r="618" spans="1:15" x14ac:dyDescent="0.35">
      <c r="A618" s="283" t="s">
        <v>236</v>
      </c>
      <c r="B618" s="283" t="s">
        <v>237</v>
      </c>
      <c r="C618" s="284" t="s">
        <v>238</v>
      </c>
      <c r="D618" s="283" t="s">
        <v>73</v>
      </c>
      <c r="E618" s="284" t="s">
        <v>45</v>
      </c>
      <c r="F618" s="283" t="s">
        <v>239</v>
      </c>
      <c r="G618" s="287" t="s">
        <v>2564</v>
      </c>
      <c r="H618" s="283" t="s">
        <v>2565</v>
      </c>
      <c r="I618" s="284" t="s">
        <v>2566</v>
      </c>
      <c r="J618" s="285">
        <v>500000000</v>
      </c>
      <c r="K618" s="285">
        <v>350000000</v>
      </c>
      <c r="L618" s="285">
        <v>350000000</v>
      </c>
      <c r="M618" s="285">
        <v>350000000</v>
      </c>
      <c r="N618" s="286">
        <v>350000000</v>
      </c>
      <c r="O618" s="286">
        <v>350000000</v>
      </c>
    </row>
    <row r="619" spans="1:15" x14ac:dyDescent="0.35">
      <c r="A619" s="283" t="s">
        <v>236</v>
      </c>
      <c r="B619" s="283" t="s">
        <v>237</v>
      </c>
      <c r="C619" s="284" t="s">
        <v>238</v>
      </c>
      <c r="D619" s="283" t="s">
        <v>73</v>
      </c>
      <c r="E619" s="284" t="s">
        <v>45</v>
      </c>
      <c r="F619" s="283" t="s">
        <v>239</v>
      </c>
      <c r="G619" s="287" t="s">
        <v>2564</v>
      </c>
      <c r="H619" s="283" t="s">
        <v>2567</v>
      </c>
      <c r="I619" s="284" t="s">
        <v>2568</v>
      </c>
      <c r="J619" s="285">
        <v>2700000000</v>
      </c>
      <c r="K619" s="285">
        <v>2700000000</v>
      </c>
      <c r="L619" s="285">
        <v>2486765736</v>
      </c>
      <c r="M619" s="285">
        <v>2424765736</v>
      </c>
      <c r="N619" s="286">
        <v>1329312137</v>
      </c>
      <c r="O619" s="286">
        <v>1329312137</v>
      </c>
    </row>
    <row r="620" spans="1:15" x14ac:dyDescent="0.35">
      <c r="A620" s="283" t="s">
        <v>236</v>
      </c>
      <c r="B620" s="283" t="s">
        <v>237</v>
      </c>
      <c r="C620" s="284" t="s">
        <v>238</v>
      </c>
      <c r="D620" s="283" t="s">
        <v>73</v>
      </c>
      <c r="E620" s="284" t="s">
        <v>45</v>
      </c>
      <c r="F620" s="283" t="s">
        <v>239</v>
      </c>
      <c r="G620" s="287" t="s">
        <v>2564</v>
      </c>
      <c r="H620" s="283" t="s">
        <v>2562</v>
      </c>
      <c r="I620" s="284" t="s">
        <v>2563</v>
      </c>
      <c r="J620" s="285">
        <v>5044353307</v>
      </c>
      <c r="K620" s="285">
        <v>4044353307</v>
      </c>
      <c r="L620" s="285">
        <v>3576490796</v>
      </c>
      <c r="M620" s="285">
        <v>1402260718</v>
      </c>
      <c r="N620" s="286">
        <v>90263494</v>
      </c>
      <c r="O620" s="286">
        <v>90263494</v>
      </c>
    </row>
    <row r="621" spans="1:15" x14ac:dyDescent="0.35">
      <c r="A621" s="283" t="s">
        <v>343</v>
      </c>
      <c r="B621" s="283" t="s">
        <v>344</v>
      </c>
      <c r="C621" s="284" t="s">
        <v>345</v>
      </c>
      <c r="D621" s="283" t="s">
        <v>73</v>
      </c>
      <c r="E621" s="284" t="s">
        <v>45</v>
      </c>
      <c r="F621" s="283" t="s">
        <v>386</v>
      </c>
      <c r="G621" s="287" t="s">
        <v>2232</v>
      </c>
      <c r="H621" s="283" t="s">
        <v>2244</v>
      </c>
      <c r="I621" s="284" t="s">
        <v>2245</v>
      </c>
      <c r="J621" s="285">
        <v>51848236262</v>
      </c>
      <c r="K621" s="285">
        <v>51848236262</v>
      </c>
      <c r="L621" s="285">
        <v>0</v>
      </c>
      <c r="M621" s="285">
        <v>0</v>
      </c>
      <c r="N621" s="286">
        <v>0</v>
      </c>
      <c r="O621" s="286">
        <v>0</v>
      </c>
    </row>
    <row r="622" spans="1:15" x14ac:dyDescent="0.35">
      <c r="A622" s="283" t="s">
        <v>343</v>
      </c>
      <c r="B622" s="283" t="s">
        <v>344</v>
      </c>
      <c r="C622" s="284" t="s">
        <v>345</v>
      </c>
      <c r="D622" s="283" t="s">
        <v>73</v>
      </c>
      <c r="E622" s="284" t="s">
        <v>45</v>
      </c>
      <c r="F622" s="283" t="s">
        <v>386</v>
      </c>
      <c r="G622" s="287" t="s">
        <v>2232</v>
      </c>
      <c r="H622" s="283" t="s">
        <v>2250</v>
      </c>
      <c r="I622" s="284" t="s">
        <v>2251</v>
      </c>
      <c r="J622" s="285">
        <v>200000000</v>
      </c>
      <c r="K622" s="285">
        <v>20000000</v>
      </c>
      <c r="L622" s="285">
        <v>20000000</v>
      </c>
      <c r="M622" s="285">
        <v>20000000</v>
      </c>
      <c r="N622" s="286">
        <v>20000000</v>
      </c>
      <c r="O622" s="286">
        <v>20000000</v>
      </c>
    </row>
    <row r="623" spans="1:15" x14ac:dyDescent="0.35">
      <c r="A623" s="283" t="s">
        <v>343</v>
      </c>
      <c r="B623" s="283" t="s">
        <v>344</v>
      </c>
      <c r="C623" s="284" t="s">
        <v>345</v>
      </c>
      <c r="D623" s="283" t="s">
        <v>73</v>
      </c>
      <c r="E623" s="284" t="s">
        <v>45</v>
      </c>
      <c r="F623" s="283" t="s">
        <v>386</v>
      </c>
      <c r="G623" s="287" t="s">
        <v>2232</v>
      </c>
      <c r="H623" s="283" t="s">
        <v>2233</v>
      </c>
      <c r="I623" s="284" t="s">
        <v>2234</v>
      </c>
      <c r="J623" s="285">
        <v>700000000</v>
      </c>
      <c r="K623" s="285">
        <v>700000000</v>
      </c>
      <c r="L623" s="285">
        <v>699480500</v>
      </c>
      <c r="M623" s="285">
        <v>75949400</v>
      </c>
      <c r="N623" s="286">
        <v>10909500</v>
      </c>
      <c r="O623" s="286">
        <v>7792500</v>
      </c>
    </row>
    <row r="624" spans="1:15" x14ac:dyDescent="0.35">
      <c r="A624" s="283" t="s">
        <v>343</v>
      </c>
      <c r="B624" s="283" t="s">
        <v>344</v>
      </c>
      <c r="C624" s="284" t="s">
        <v>345</v>
      </c>
      <c r="D624" s="283" t="s">
        <v>73</v>
      </c>
      <c r="E624" s="284" t="s">
        <v>45</v>
      </c>
      <c r="F624" s="283" t="s">
        <v>386</v>
      </c>
      <c r="G624" s="287" t="s">
        <v>2232</v>
      </c>
      <c r="H624" s="283" t="s">
        <v>2230</v>
      </c>
      <c r="I624" s="284" t="s">
        <v>2231</v>
      </c>
      <c r="J624" s="285">
        <v>5000000000</v>
      </c>
      <c r="K624" s="285">
        <v>5000000000</v>
      </c>
      <c r="L624" s="285">
        <v>2731507833</v>
      </c>
      <c r="M624" s="285">
        <v>801817781</v>
      </c>
      <c r="N624" s="286">
        <v>189503220</v>
      </c>
      <c r="O624" s="286">
        <v>182503220</v>
      </c>
    </row>
    <row r="625" spans="1:15" x14ac:dyDescent="0.35">
      <c r="A625" s="283" t="s">
        <v>343</v>
      </c>
      <c r="B625" s="283" t="s">
        <v>344</v>
      </c>
      <c r="C625" s="284" t="s">
        <v>345</v>
      </c>
      <c r="D625" s="283" t="s">
        <v>73</v>
      </c>
      <c r="E625" s="284" t="s">
        <v>45</v>
      </c>
      <c r="F625" s="283" t="s">
        <v>386</v>
      </c>
      <c r="G625" s="287" t="s">
        <v>2232</v>
      </c>
      <c r="H625" s="283" t="s">
        <v>2239</v>
      </c>
      <c r="I625" s="284" t="s">
        <v>2240</v>
      </c>
      <c r="J625" s="285">
        <v>1600000000</v>
      </c>
      <c r="K625" s="285">
        <v>1600000000</v>
      </c>
      <c r="L625" s="285">
        <v>1132212767</v>
      </c>
      <c r="M625" s="285">
        <v>447340884</v>
      </c>
      <c r="N625" s="286">
        <v>79420088</v>
      </c>
      <c r="O625" s="286">
        <v>73420088</v>
      </c>
    </row>
    <row r="626" spans="1:15" x14ac:dyDescent="0.35">
      <c r="A626" s="283" t="s">
        <v>343</v>
      </c>
      <c r="B626" s="283" t="s">
        <v>344</v>
      </c>
      <c r="C626" s="284" t="s">
        <v>345</v>
      </c>
      <c r="D626" s="283" t="s">
        <v>73</v>
      </c>
      <c r="E626" s="284" t="s">
        <v>45</v>
      </c>
      <c r="F626" s="283" t="s">
        <v>386</v>
      </c>
      <c r="G626" s="287" t="s">
        <v>2232</v>
      </c>
      <c r="H626" s="283" t="s">
        <v>2982</v>
      </c>
      <c r="I626" s="284" t="s">
        <v>2983</v>
      </c>
      <c r="J626" s="285">
        <v>250000000</v>
      </c>
      <c r="K626" s="285">
        <v>250000000</v>
      </c>
      <c r="L626" s="285">
        <v>0</v>
      </c>
      <c r="M626" s="285">
        <v>0</v>
      </c>
      <c r="N626" s="286">
        <v>0</v>
      </c>
      <c r="O626" s="286">
        <v>0</v>
      </c>
    </row>
    <row r="627" spans="1:15" x14ac:dyDescent="0.35">
      <c r="A627" s="283" t="s">
        <v>343</v>
      </c>
      <c r="B627" s="283" t="s">
        <v>344</v>
      </c>
      <c r="C627" s="284" t="s">
        <v>345</v>
      </c>
      <c r="D627" s="283" t="s">
        <v>73</v>
      </c>
      <c r="E627" s="284" t="s">
        <v>45</v>
      </c>
      <c r="F627" s="283" t="s">
        <v>386</v>
      </c>
      <c r="G627" s="287" t="s">
        <v>2232</v>
      </c>
      <c r="H627" s="283" t="s">
        <v>2984</v>
      </c>
      <c r="I627" s="284" t="s">
        <v>2985</v>
      </c>
      <c r="J627" s="285">
        <v>5000000000</v>
      </c>
      <c r="K627" s="285">
        <v>5000000000</v>
      </c>
      <c r="L627" s="285">
        <v>1907984527</v>
      </c>
      <c r="M627" s="285">
        <v>919015892</v>
      </c>
      <c r="N627" s="286">
        <v>219468849</v>
      </c>
      <c r="O627" s="286">
        <v>177184849</v>
      </c>
    </row>
    <row r="628" spans="1:15" x14ac:dyDescent="0.35">
      <c r="A628" s="283" t="s">
        <v>343</v>
      </c>
      <c r="B628" s="283" t="s">
        <v>344</v>
      </c>
      <c r="C628" s="284" t="s">
        <v>345</v>
      </c>
      <c r="D628" s="283" t="s">
        <v>73</v>
      </c>
      <c r="E628" s="284" t="s">
        <v>45</v>
      </c>
      <c r="F628" s="283" t="s">
        <v>386</v>
      </c>
      <c r="G628" s="287" t="s">
        <v>2232</v>
      </c>
      <c r="H628" s="283" t="s">
        <v>2986</v>
      </c>
      <c r="I628" s="284" t="s">
        <v>2987</v>
      </c>
      <c r="J628" s="285">
        <v>25000000000</v>
      </c>
      <c r="K628" s="285">
        <v>25000000000</v>
      </c>
      <c r="L628" s="285">
        <v>0</v>
      </c>
      <c r="M628" s="285">
        <v>0</v>
      </c>
      <c r="N628" s="286">
        <v>0</v>
      </c>
      <c r="O628" s="286">
        <v>0</v>
      </c>
    </row>
    <row r="629" spans="1:15" x14ac:dyDescent="0.35">
      <c r="A629" s="283" t="s">
        <v>343</v>
      </c>
      <c r="B629" s="283" t="s">
        <v>344</v>
      </c>
      <c r="C629" s="284" t="s">
        <v>345</v>
      </c>
      <c r="D629" s="283" t="s">
        <v>73</v>
      </c>
      <c r="E629" s="284" t="s">
        <v>45</v>
      </c>
      <c r="F629" s="283" t="s">
        <v>384</v>
      </c>
      <c r="G629" s="287" t="s">
        <v>385</v>
      </c>
      <c r="H629" s="283" t="s">
        <v>2256</v>
      </c>
      <c r="I629" s="284" t="s">
        <v>2257</v>
      </c>
      <c r="J629" s="285">
        <v>742140000</v>
      </c>
      <c r="K629" s="285">
        <v>742140000</v>
      </c>
      <c r="L629" s="285">
        <v>307068360</v>
      </c>
      <c r="M629" s="285">
        <v>138225672</v>
      </c>
      <c r="N629" s="286">
        <v>6266925</v>
      </c>
      <c r="O629" s="286">
        <v>0</v>
      </c>
    </row>
    <row r="630" spans="1:15" x14ac:dyDescent="0.35">
      <c r="A630" s="283" t="s">
        <v>343</v>
      </c>
      <c r="B630" s="283" t="s">
        <v>344</v>
      </c>
      <c r="C630" s="284" t="s">
        <v>345</v>
      </c>
      <c r="D630" s="283" t="s">
        <v>73</v>
      </c>
      <c r="E630" s="284" t="s">
        <v>45</v>
      </c>
      <c r="F630" s="283" t="s">
        <v>384</v>
      </c>
      <c r="G630" s="287" t="s">
        <v>385</v>
      </c>
      <c r="H630" s="283" t="s">
        <v>2235</v>
      </c>
      <c r="I630" s="284" t="s">
        <v>2236</v>
      </c>
      <c r="J630" s="285">
        <v>20000000000</v>
      </c>
      <c r="K630" s="285">
        <v>20000000000</v>
      </c>
      <c r="L630" s="285">
        <v>478448956</v>
      </c>
      <c r="M630" s="285">
        <v>380520980</v>
      </c>
      <c r="N630" s="286">
        <v>84478230</v>
      </c>
      <c r="O630" s="286">
        <v>55848431</v>
      </c>
    </row>
    <row r="631" spans="1:15" x14ac:dyDescent="0.35">
      <c r="A631" s="283" t="s">
        <v>343</v>
      </c>
      <c r="B631" s="283" t="s">
        <v>344</v>
      </c>
      <c r="C631" s="284" t="s">
        <v>345</v>
      </c>
      <c r="D631" s="283" t="s">
        <v>73</v>
      </c>
      <c r="E631" s="284" t="s">
        <v>45</v>
      </c>
      <c r="F631" s="283" t="s">
        <v>384</v>
      </c>
      <c r="G631" s="287" t="s">
        <v>385</v>
      </c>
      <c r="H631" s="283" t="s">
        <v>2246</v>
      </c>
      <c r="I631" s="284" t="s">
        <v>2247</v>
      </c>
      <c r="J631" s="285">
        <v>4000000000</v>
      </c>
      <c r="K631" s="285">
        <v>4000000000</v>
      </c>
      <c r="L631" s="285">
        <v>2984679000</v>
      </c>
      <c r="M631" s="285">
        <v>1976544994</v>
      </c>
      <c r="N631" s="286">
        <v>283387430</v>
      </c>
      <c r="O631" s="286">
        <v>272847430</v>
      </c>
    </row>
    <row r="632" spans="1:15" x14ac:dyDescent="0.35">
      <c r="A632" s="283" t="s">
        <v>343</v>
      </c>
      <c r="B632" s="283" t="s">
        <v>344</v>
      </c>
      <c r="C632" s="284" t="s">
        <v>345</v>
      </c>
      <c r="D632" s="283" t="s">
        <v>73</v>
      </c>
      <c r="E632" s="284" t="s">
        <v>45</v>
      </c>
      <c r="F632" s="283" t="s">
        <v>384</v>
      </c>
      <c r="G632" s="287" t="s">
        <v>385</v>
      </c>
      <c r="H632" s="283" t="s">
        <v>2248</v>
      </c>
      <c r="I632" s="284" t="s">
        <v>2249</v>
      </c>
      <c r="J632" s="285">
        <v>4000000000</v>
      </c>
      <c r="K632" s="285">
        <v>4000000000</v>
      </c>
      <c r="L632" s="285">
        <v>704587809</v>
      </c>
      <c r="M632" s="285">
        <v>493343152</v>
      </c>
      <c r="N632" s="286">
        <v>20696623</v>
      </c>
      <c r="O632" s="286">
        <v>20696623</v>
      </c>
    </row>
    <row r="633" spans="1:15" x14ac:dyDescent="0.35">
      <c r="A633" s="283" t="s">
        <v>343</v>
      </c>
      <c r="B633" s="283" t="s">
        <v>344</v>
      </c>
      <c r="C633" s="284" t="s">
        <v>345</v>
      </c>
      <c r="D633" s="283" t="s">
        <v>73</v>
      </c>
      <c r="E633" s="284" t="s">
        <v>45</v>
      </c>
      <c r="F633" s="283" t="s">
        <v>384</v>
      </c>
      <c r="G633" s="287" t="s">
        <v>385</v>
      </c>
      <c r="H633" s="283" t="s">
        <v>2252</v>
      </c>
      <c r="I633" s="284" t="s">
        <v>2253</v>
      </c>
      <c r="J633" s="285">
        <v>1514852846</v>
      </c>
      <c r="K633" s="285">
        <v>1514852846</v>
      </c>
      <c r="L633" s="285">
        <v>984027764</v>
      </c>
      <c r="M633" s="285">
        <v>537983317</v>
      </c>
      <c r="N633" s="286">
        <v>70598825</v>
      </c>
      <c r="O633" s="286">
        <v>63688825</v>
      </c>
    </row>
    <row r="634" spans="1:15" x14ac:dyDescent="0.35">
      <c r="A634" s="283" t="s">
        <v>343</v>
      </c>
      <c r="B634" s="283" t="s">
        <v>344</v>
      </c>
      <c r="C634" s="284" t="s">
        <v>345</v>
      </c>
      <c r="D634" s="283" t="s">
        <v>73</v>
      </c>
      <c r="E634" s="284" t="s">
        <v>45</v>
      </c>
      <c r="F634" s="283" t="s">
        <v>387</v>
      </c>
      <c r="G634" s="287" t="s">
        <v>388</v>
      </c>
      <c r="H634" s="283" t="s">
        <v>2237</v>
      </c>
      <c r="I634" s="284" t="s">
        <v>2238</v>
      </c>
      <c r="J634" s="285">
        <v>5500000000</v>
      </c>
      <c r="K634" s="285">
        <v>1800000000</v>
      </c>
      <c r="L634" s="285">
        <v>0</v>
      </c>
      <c r="M634" s="285">
        <v>0</v>
      </c>
      <c r="N634" s="286">
        <v>0</v>
      </c>
      <c r="O634" s="286">
        <v>0</v>
      </c>
    </row>
    <row r="635" spans="1:15" x14ac:dyDescent="0.35">
      <c r="A635" s="283" t="s">
        <v>343</v>
      </c>
      <c r="B635" s="283" t="s">
        <v>344</v>
      </c>
      <c r="C635" s="284" t="s">
        <v>345</v>
      </c>
      <c r="D635" s="283" t="s">
        <v>73</v>
      </c>
      <c r="E635" s="284" t="s">
        <v>45</v>
      </c>
      <c r="F635" s="283" t="s">
        <v>568</v>
      </c>
      <c r="G635" s="287" t="s">
        <v>2243</v>
      </c>
      <c r="H635" s="283" t="s">
        <v>2241</v>
      </c>
      <c r="I635" s="284" t="s">
        <v>2242</v>
      </c>
      <c r="J635" s="285">
        <v>712000000</v>
      </c>
      <c r="K635" s="285">
        <v>612000000</v>
      </c>
      <c r="L635" s="285">
        <v>612000000</v>
      </c>
      <c r="M635" s="285">
        <v>0</v>
      </c>
      <c r="N635" s="286">
        <v>0</v>
      </c>
      <c r="O635" s="286">
        <v>0</v>
      </c>
    </row>
    <row r="636" spans="1:15" x14ac:dyDescent="0.35">
      <c r="A636" s="283" t="s">
        <v>343</v>
      </c>
      <c r="B636" s="283" t="s">
        <v>344</v>
      </c>
      <c r="C636" s="284" t="s">
        <v>345</v>
      </c>
      <c r="D636" s="283" t="s">
        <v>73</v>
      </c>
      <c r="E636" s="284" t="s">
        <v>45</v>
      </c>
      <c r="F636" s="283" t="s">
        <v>568</v>
      </c>
      <c r="G636" s="287" t="s">
        <v>2243</v>
      </c>
      <c r="H636" s="283" t="s">
        <v>2988</v>
      </c>
      <c r="I636" s="284" t="s">
        <v>2989</v>
      </c>
      <c r="J636" s="285">
        <v>16000000000</v>
      </c>
      <c r="K636" s="285">
        <v>16000000000</v>
      </c>
      <c r="L636" s="285">
        <v>16000000000</v>
      </c>
      <c r="M636" s="285">
        <v>0</v>
      </c>
      <c r="N636" s="286">
        <v>0</v>
      </c>
      <c r="O636" s="286">
        <v>0</v>
      </c>
    </row>
    <row r="637" spans="1:15" x14ac:dyDescent="0.35">
      <c r="A637" s="283" t="s">
        <v>343</v>
      </c>
      <c r="B637" s="283" t="s">
        <v>344</v>
      </c>
      <c r="C637" s="284" t="s">
        <v>345</v>
      </c>
      <c r="D637" s="283" t="s">
        <v>73</v>
      </c>
      <c r="E637" s="284" t="s">
        <v>45</v>
      </c>
      <c r="F637" s="283" t="s">
        <v>346</v>
      </c>
      <c r="G637" s="287" t="s">
        <v>2227</v>
      </c>
      <c r="H637" s="283" t="s">
        <v>2228</v>
      </c>
      <c r="I637" s="284" t="s">
        <v>2229</v>
      </c>
      <c r="J637" s="285">
        <v>1500000000</v>
      </c>
      <c r="K637" s="285">
        <v>1500000000</v>
      </c>
      <c r="L637" s="285">
        <v>1467504938</v>
      </c>
      <c r="M637" s="285">
        <v>817883339</v>
      </c>
      <c r="N637" s="286">
        <v>146985576</v>
      </c>
      <c r="O637" s="286">
        <v>146985576</v>
      </c>
    </row>
    <row r="638" spans="1:15" x14ac:dyDescent="0.35">
      <c r="A638" s="283" t="s">
        <v>343</v>
      </c>
      <c r="B638" s="283" t="s">
        <v>344</v>
      </c>
      <c r="C638" s="284" t="s">
        <v>345</v>
      </c>
      <c r="D638" s="283" t="s">
        <v>73</v>
      </c>
      <c r="E638" s="284" t="s">
        <v>45</v>
      </c>
      <c r="F638" s="283" t="s">
        <v>346</v>
      </c>
      <c r="G638" s="287" t="s">
        <v>2227</v>
      </c>
      <c r="H638" s="283" t="s">
        <v>2225</v>
      </c>
      <c r="I638" s="284" t="s">
        <v>2226</v>
      </c>
      <c r="J638" s="285">
        <v>1000000000</v>
      </c>
      <c r="K638" s="285">
        <v>1000000000</v>
      </c>
      <c r="L638" s="285">
        <v>979734092</v>
      </c>
      <c r="M638" s="285">
        <v>498661956</v>
      </c>
      <c r="N638" s="286">
        <v>109349446</v>
      </c>
      <c r="O638" s="286">
        <v>109349446</v>
      </c>
    </row>
    <row r="639" spans="1:15" x14ac:dyDescent="0.35">
      <c r="A639" s="283" t="s">
        <v>343</v>
      </c>
      <c r="B639" s="283" t="s">
        <v>344</v>
      </c>
      <c r="C639" s="284" t="s">
        <v>345</v>
      </c>
      <c r="D639" s="283" t="s">
        <v>73</v>
      </c>
      <c r="E639" s="284" t="s">
        <v>45</v>
      </c>
      <c r="F639" s="283" t="s">
        <v>346</v>
      </c>
      <c r="G639" s="287" t="s">
        <v>2227</v>
      </c>
      <c r="H639" s="283" t="s">
        <v>2254</v>
      </c>
      <c r="I639" s="284" t="s">
        <v>2255</v>
      </c>
      <c r="J639" s="285">
        <v>2200000000</v>
      </c>
      <c r="K639" s="285">
        <v>2200000000</v>
      </c>
      <c r="L639" s="285">
        <v>1389724428</v>
      </c>
      <c r="M639" s="285">
        <v>1380002428</v>
      </c>
      <c r="N639" s="286">
        <v>426379735</v>
      </c>
      <c r="O639" s="286">
        <v>313351650</v>
      </c>
    </row>
    <row r="640" spans="1:15" x14ac:dyDescent="0.35">
      <c r="A640" s="283" t="s">
        <v>343</v>
      </c>
      <c r="B640" s="283" t="s">
        <v>344</v>
      </c>
      <c r="C640" s="284" t="s">
        <v>345</v>
      </c>
      <c r="D640" s="283" t="s">
        <v>73</v>
      </c>
      <c r="E640" s="284" t="s">
        <v>45</v>
      </c>
      <c r="F640" s="283" t="s">
        <v>346</v>
      </c>
      <c r="G640" s="287" t="s">
        <v>2227</v>
      </c>
      <c r="H640" s="283" t="s">
        <v>2990</v>
      </c>
      <c r="I640" s="284" t="s">
        <v>2991</v>
      </c>
      <c r="J640" s="285">
        <v>1774550000</v>
      </c>
      <c r="K640" s="285">
        <v>1774550000</v>
      </c>
      <c r="L640" s="285">
        <v>593513333</v>
      </c>
      <c r="M640" s="285">
        <v>93513333</v>
      </c>
      <c r="N640" s="286">
        <v>24383534</v>
      </c>
      <c r="O640" s="286">
        <v>19685534</v>
      </c>
    </row>
    <row r="641" spans="1:15" x14ac:dyDescent="0.35">
      <c r="A641" s="283" t="s">
        <v>343</v>
      </c>
      <c r="B641" s="283" t="s">
        <v>392</v>
      </c>
      <c r="C641" s="284" t="s">
        <v>393</v>
      </c>
      <c r="D641" s="283" t="s">
        <v>73</v>
      </c>
      <c r="E641" s="284" t="s">
        <v>45</v>
      </c>
      <c r="F641" s="283" t="s">
        <v>394</v>
      </c>
      <c r="G641" s="287" t="s">
        <v>395</v>
      </c>
      <c r="H641" s="283" t="s">
        <v>2258</v>
      </c>
      <c r="I641" s="284" t="s">
        <v>2259</v>
      </c>
      <c r="J641" s="285">
        <v>927077331</v>
      </c>
      <c r="K641" s="285">
        <v>927077331</v>
      </c>
      <c r="L641" s="285">
        <v>276074654</v>
      </c>
      <c r="M641" s="285">
        <v>207774654</v>
      </c>
      <c r="N641" s="286">
        <v>32949996</v>
      </c>
      <c r="O641" s="286">
        <v>32949996</v>
      </c>
    </row>
    <row r="642" spans="1:15" x14ac:dyDescent="0.35">
      <c r="A642" s="283" t="s">
        <v>343</v>
      </c>
      <c r="B642" s="283" t="s">
        <v>389</v>
      </c>
      <c r="C642" s="284" t="s">
        <v>390</v>
      </c>
      <c r="D642" s="283" t="s">
        <v>73</v>
      </c>
      <c r="E642" s="284" t="s">
        <v>45</v>
      </c>
      <c r="F642" s="283" t="s">
        <v>391</v>
      </c>
      <c r="G642" s="287" t="s">
        <v>2260</v>
      </c>
      <c r="H642" s="283" t="s">
        <v>2261</v>
      </c>
      <c r="I642" s="284" t="s">
        <v>2262</v>
      </c>
      <c r="J642" s="285">
        <v>17000000000</v>
      </c>
      <c r="K642" s="285">
        <v>16000000000</v>
      </c>
      <c r="L642" s="285">
        <v>11292511031</v>
      </c>
      <c r="M642" s="285">
        <v>9787820764</v>
      </c>
      <c r="N642" s="286">
        <v>3733333333</v>
      </c>
      <c r="O642" s="286">
        <v>3733333333</v>
      </c>
    </row>
    <row r="643" spans="1:15" x14ac:dyDescent="0.35">
      <c r="A643" s="283" t="s">
        <v>343</v>
      </c>
      <c r="B643" s="283" t="s">
        <v>396</v>
      </c>
      <c r="C643" s="284" t="s">
        <v>397</v>
      </c>
      <c r="D643" s="283" t="s">
        <v>73</v>
      </c>
      <c r="E643" s="284" t="s">
        <v>45</v>
      </c>
      <c r="F643" s="283" t="s">
        <v>398</v>
      </c>
      <c r="G643" s="287" t="s">
        <v>2263</v>
      </c>
      <c r="H643" s="283" t="s">
        <v>2992</v>
      </c>
      <c r="I643" s="284" t="s">
        <v>2993</v>
      </c>
      <c r="J643" s="285">
        <v>825104132</v>
      </c>
      <c r="K643" s="285">
        <v>825104132</v>
      </c>
      <c r="L643" s="285">
        <v>825104131</v>
      </c>
      <c r="M643" s="285">
        <v>0</v>
      </c>
      <c r="N643" s="286">
        <v>0</v>
      </c>
      <c r="O643" s="286">
        <v>0</v>
      </c>
    </row>
    <row r="644" spans="1:15" x14ac:dyDescent="0.35">
      <c r="A644" s="283" t="s">
        <v>343</v>
      </c>
      <c r="B644" s="283" t="s">
        <v>396</v>
      </c>
      <c r="C644" s="284" t="s">
        <v>397</v>
      </c>
      <c r="D644" s="283" t="s">
        <v>73</v>
      </c>
      <c r="E644" s="284" t="s">
        <v>45</v>
      </c>
      <c r="F644" s="283" t="s">
        <v>398</v>
      </c>
      <c r="G644" s="287" t="s">
        <v>2263</v>
      </c>
      <c r="H644" s="283" t="s">
        <v>2996</v>
      </c>
      <c r="I644" s="284" t="s">
        <v>2997</v>
      </c>
      <c r="J644" s="285">
        <v>1651894856</v>
      </c>
      <c r="K644" s="285">
        <v>1651894856</v>
      </c>
      <c r="L644" s="285">
        <v>0</v>
      </c>
      <c r="M644" s="285">
        <v>0</v>
      </c>
      <c r="N644" s="286">
        <v>0</v>
      </c>
      <c r="O644" s="286">
        <v>0</v>
      </c>
    </row>
    <row r="645" spans="1:15" x14ac:dyDescent="0.35">
      <c r="A645" s="283" t="s">
        <v>343</v>
      </c>
      <c r="B645" s="283" t="s">
        <v>396</v>
      </c>
      <c r="C645" s="284" t="s">
        <v>397</v>
      </c>
      <c r="D645" s="283" t="s">
        <v>73</v>
      </c>
      <c r="E645" s="284" t="s">
        <v>45</v>
      </c>
      <c r="F645" s="283" t="s">
        <v>346</v>
      </c>
      <c r="G645" s="287" t="s">
        <v>2227</v>
      </c>
      <c r="H645" s="283" t="s">
        <v>2994</v>
      </c>
      <c r="I645" s="284" t="s">
        <v>2995</v>
      </c>
      <c r="J645" s="285">
        <v>3523001012</v>
      </c>
      <c r="K645" s="285">
        <v>3523001012</v>
      </c>
      <c r="L645" s="285">
        <v>0</v>
      </c>
      <c r="M645" s="285">
        <v>0</v>
      </c>
      <c r="N645" s="286">
        <v>0</v>
      </c>
      <c r="O645" s="286">
        <v>0</v>
      </c>
    </row>
    <row r="646" spans="1:15" x14ac:dyDescent="0.35">
      <c r="A646" s="283" t="s">
        <v>343</v>
      </c>
      <c r="B646" s="283" t="s">
        <v>405</v>
      </c>
      <c r="C646" s="284" t="s">
        <v>406</v>
      </c>
      <c r="D646" s="283" t="s">
        <v>73</v>
      </c>
      <c r="E646" s="284" t="s">
        <v>45</v>
      </c>
      <c r="F646" s="283" t="s">
        <v>407</v>
      </c>
      <c r="G646" s="287" t="s">
        <v>2268</v>
      </c>
      <c r="H646" s="283" t="s">
        <v>2266</v>
      </c>
      <c r="I646" s="284" t="s">
        <v>2267</v>
      </c>
      <c r="J646" s="285">
        <v>51100000000</v>
      </c>
      <c r="K646" s="285">
        <v>51100000000</v>
      </c>
      <c r="L646" s="285">
        <v>18680480465</v>
      </c>
      <c r="M646" s="285">
        <v>18240177355</v>
      </c>
      <c r="N646" s="286">
        <v>1455614208</v>
      </c>
      <c r="O646" s="286">
        <v>1455281416</v>
      </c>
    </row>
    <row r="647" spans="1:15" x14ac:dyDescent="0.35">
      <c r="A647" s="283" t="s">
        <v>3239</v>
      </c>
      <c r="B647" s="283" t="s">
        <v>2998</v>
      </c>
      <c r="C647" s="284" t="s">
        <v>2999</v>
      </c>
      <c r="D647" s="283" t="s">
        <v>73</v>
      </c>
      <c r="E647" s="284" t="s">
        <v>45</v>
      </c>
      <c r="F647" s="283" t="s">
        <v>2300</v>
      </c>
      <c r="G647" s="287" t="s">
        <v>2301</v>
      </c>
      <c r="H647" s="283" t="s">
        <v>2345</v>
      </c>
      <c r="I647" s="284" t="s">
        <v>2346</v>
      </c>
      <c r="J647" s="285">
        <v>2198246455</v>
      </c>
      <c r="K647" s="285">
        <v>2154493215</v>
      </c>
      <c r="L647" s="285">
        <v>1552752872</v>
      </c>
      <c r="M647" s="285">
        <v>676791329</v>
      </c>
      <c r="N647" s="286">
        <v>98410183</v>
      </c>
      <c r="O647" s="286">
        <v>98410183</v>
      </c>
    </row>
    <row r="648" spans="1:15" x14ac:dyDescent="0.35">
      <c r="A648" s="283" t="s">
        <v>3239</v>
      </c>
      <c r="B648" s="283" t="s">
        <v>2998</v>
      </c>
      <c r="C648" s="284" t="s">
        <v>2999</v>
      </c>
      <c r="D648" s="283" t="s">
        <v>73</v>
      </c>
      <c r="E648" s="284" t="s">
        <v>45</v>
      </c>
      <c r="F648" s="283" t="s">
        <v>2300</v>
      </c>
      <c r="G648" s="287" t="s">
        <v>2301</v>
      </c>
      <c r="H648" s="283" t="s">
        <v>2361</v>
      </c>
      <c r="I648" s="284" t="s">
        <v>3000</v>
      </c>
      <c r="J648" s="285">
        <v>28995050699</v>
      </c>
      <c r="K648" s="285">
        <v>28995050699</v>
      </c>
      <c r="L648" s="285">
        <v>23349802651</v>
      </c>
      <c r="M648" s="285">
        <v>23330235786</v>
      </c>
      <c r="N648" s="286">
        <v>996705607</v>
      </c>
      <c r="O648" s="286">
        <v>996705607</v>
      </c>
    </row>
    <row r="649" spans="1:15" x14ac:dyDescent="0.35">
      <c r="A649" s="283" t="s">
        <v>3239</v>
      </c>
      <c r="B649" s="283" t="s">
        <v>2998</v>
      </c>
      <c r="C649" s="284" t="s">
        <v>2999</v>
      </c>
      <c r="D649" s="283" t="s">
        <v>73</v>
      </c>
      <c r="E649" s="284" t="s">
        <v>45</v>
      </c>
      <c r="F649" s="283" t="s">
        <v>2300</v>
      </c>
      <c r="G649" s="287" t="s">
        <v>2301</v>
      </c>
      <c r="H649" s="283" t="s">
        <v>2298</v>
      </c>
      <c r="I649" s="284" t="s">
        <v>2299</v>
      </c>
      <c r="J649" s="285">
        <v>66111773456</v>
      </c>
      <c r="K649" s="285">
        <v>62469733092</v>
      </c>
      <c r="L649" s="285">
        <v>45466691955</v>
      </c>
      <c r="M649" s="285">
        <v>32140077969</v>
      </c>
      <c r="N649" s="286">
        <v>7904072908.1999998</v>
      </c>
      <c r="O649" s="286">
        <v>7887932404.1999998</v>
      </c>
    </row>
    <row r="650" spans="1:15" x14ac:dyDescent="0.35">
      <c r="A650" s="283" t="s">
        <v>3239</v>
      </c>
      <c r="B650" s="283" t="s">
        <v>2998</v>
      </c>
      <c r="C650" s="284" t="s">
        <v>2999</v>
      </c>
      <c r="D650" s="283" t="s">
        <v>73</v>
      </c>
      <c r="E650" s="284" t="s">
        <v>45</v>
      </c>
      <c r="F650" s="283" t="s">
        <v>2304</v>
      </c>
      <c r="G650" s="287" t="s">
        <v>2305</v>
      </c>
      <c r="H650" s="283" t="s">
        <v>2343</v>
      </c>
      <c r="I650" s="284" t="s">
        <v>2344</v>
      </c>
      <c r="J650" s="285">
        <v>543398573</v>
      </c>
      <c r="K650" s="285">
        <v>532146326</v>
      </c>
      <c r="L650" s="285">
        <v>455032749.5</v>
      </c>
      <c r="M650" s="285">
        <v>116632749.5</v>
      </c>
      <c r="N650" s="286">
        <v>25179201</v>
      </c>
      <c r="O650" s="286">
        <v>25179201</v>
      </c>
    </row>
    <row r="651" spans="1:15" x14ac:dyDescent="0.35">
      <c r="A651" s="283" t="s">
        <v>3239</v>
      </c>
      <c r="B651" s="283" t="s">
        <v>2998</v>
      </c>
      <c r="C651" s="284" t="s">
        <v>2999</v>
      </c>
      <c r="D651" s="283" t="s">
        <v>73</v>
      </c>
      <c r="E651" s="284" t="s">
        <v>45</v>
      </c>
      <c r="F651" s="283" t="s">
        <v>2304</v>
      </c>
      <c r="G651" s="287" t="s">
        <v>2305</v>
      </c>
      <c r="H651" s="283" t="s">
        <v>2302</v>
      </c>
      <c r="I651" s="284" t="s">
        <v>2303</v>
      </c>
      <c r="J651" s="285">
        <v>11806029000</v>
      </c>
      <c r="K651" s="285">
        <v>11728417694</v>
      </c>
      <c r="L651" s="285">
        <v>7058868047</v>
      </c>
      <c r="M651" s="285">
        <v>6971433279</v>
      </c>
      <c r="N651" s="286">
        <v>400753612.26999998</v>
      </c>
      <c r="O651" s="286">
        <v>288018439.94</v>
      </c>
    </row>
    <row r="652" spans="1:15" x14ac:dyDescent="0.35">
      <c r="A652" s="283" t="s">
        <v>3239</v>
      </c>
      <c r="B652" s="283" t="s">
        <v>2998</v>
      </c>
      <c r="C652" s="284" t="s">
        <v>2999</v>
      </c>
      <c r="D652" s="283" t="s">
        <v>73</v>
      </c>
      <c r="E652" s="284" t="s">
        <v>45</v>
      </c>
      <c r="F652" s="283" t="s">
        <v>2304</v>
      </c>
      <c r="G652" s="287" t="s">
        <v>2305</v>
      </c>
      <c r="H652" s="283" t="s">
        <v>2347</v>
      </c>
      <c r="I652" s="284" t="s">
        <v>2348</v>
      </c>
      <c r="J652" s="285">
        <v>5482297000</v>
      </c>
      <c r="K652" s="285">
        <v>5482297000</v>
      </c>
      <c r="L652" s="285">
        <v>4920401094</v>
      </c>
      <c r="M652" s="285">
        <v>2808407210</v>
      </c>
      <c r="N652" s="286">
        <v>873029652.88</v>
      </c>
      <c r="O652" s="286">
        <v>651382580.91999996</v>
      </c>
    </row>
    <row r="653" spans="1:15" x14ac:dyDescent="0.35">
      <c r="A653" s="283" t="s">
        <v>3239</v>
      </c>
      <c r="B653" s="283" t="s">
        <v>2349</v>
      </c>
      <c r="C653" s="284" t="s">
        <v>2350</v>
      </c>
      <c r="D653" s="283" t="s">
        <v>73</v>
      </c>
      <c r="E653" s="284" t="s">
        <v>45</v>
      </c>
      <c r="F653" s="283" t="s">
        <v>2353</v>
      </c>
      <c r="G653" s="287" t="s">
        <v>2354</v>
      </c>
      <c r="H653" s="283" t="s">
        <v>2359</v>
      </c>
      <c r="I653" s="284" t="s">
        <v>2360</v>
      </c>
      <c r="J653" s="285">
        <v>8502036402</v>
      </c>
      <c r="K653" s="285">
        <v>8502036402</v>
      </c>
      <c r="L653" s="285">
        <v>8269865623.7299995</v>
      </c>
      <c r="M653" s="285">
        <v>6303346784</v>
      </c>
      <c r="N653" s="286">
        <v>795366698</v>
      </c>
      <c r="O653" s="286">
        <v>795366698</v>
      </c>
    </row>
    <row r="654" spans="1:15" x14ac:dyDescent="0.35">
      <c r="A654" s="283" t="s">
        <v>3239</v>
      </c>
      <c r="B654" s="283" t="s">
        <v>2349</v>
      </c>
      <c r="C654" s="284" t="s">
        <v>2350</v>
      </c>
      <c r="D654" s="283" t="s">
        <v>73</v>
      </c>
      <c r="E654" s="284" t="s">
        <v>45</v>
      </c>
      <c r="F654" s="283" t="s">
        <v>2353</v>
      </c>
      <c r="G654" s="287" t="s">
        <v>2354</v>
      </c>
      <c r="H654" s="283" t="s">
        <v>2355</v>
      </c>
      <c r="I654" s="284" t="s">
        <v>2356</v>
      </c>
      <c r="J654" s="285">
        <v>5198036402</v>
      </c>
      <c r="K654" s="285">
        <v>5198036402</v>
      </c>
      <c r="L654" s="285">
        <v>4683894687</v>
      </c>
      <c r="M654" s="285">
        <v>3078491807.8499999</v>
      </c>
      <c r="N654" s="286">
        <v>337718840.85000002</v>
      </c>
      <c r="O654" s="286">
        <v>337718840.85000002</v>
      </c>
    </row>
    <row r="655" spans="1:15" x14ac:dyDescent="0.35">
      <c r="A655" s="283" t="s">
        <v>3239</v>
      </c>
      <c r="B655" s="283" t="s">
        <v>2349</v>
      </c>
      <c r="C655" s="284" t="s">
        <v>2350</v>
      </c>
      <c r="D655" s="283" t="s">
        <v>73</v>
      </c>
      <c r="E655" s="284" t="s">
        <v>45</v>
      </c>
      <c r="F655" s="283" t="s">
        <v>2353</v>
      </c>
      <c r="G655" s="287" t="s">
        <v>2354</v>
      </c>
      <c r="H655" s="283" t="s">
        <v>2357</v>
      </c>
      <c r="I655" s="284" t="s">
        <v>2358</v>
      </c>
      <c r="J655" s="285">
        <v>4910000000</v>
      </c>
      <c r="K655" s="285">
        <v>4910000000</v>
      </c>
      <c r="L655" s="285">
        <v>4702558412</v>
      </c>
      <c r="M655" s="285">
        <v>4225777768</v>
      </c>
      <c r="N655" s="286">
        <v>1302108261</v>
      </c>
      <c r="O655" s="286">
        <v>1302108261</v>
      </c>
    </row>
    <row r="656" spans="1:15" x14ac:dyDescent="0.35">
      <c r="A656" s="283" t="s">
        <v>3239</v>
      </c>
      <c r="B656" s="283" t="s">
        <v>2349</v>
      </c>
      <c r="C656" s="284" t="s">
        <v>2350</v>
      </c>
      <c r="D656" s="283" t="s">
        <v>73</v>
      </c>
      <c r="E656" s="284" t="s">
        <v>45</v>
      </c>
      <c r="F656" s="283" t="s">
        <v>2353</v>
      </c>
      <c r="G656" s="287" t="s">
        <v>2354</v>
      </c>
      <c r="H656" s="283" t="s">
        <v>2351</v>
      </c>
      <c r="I656" s="284" t="s">
        <v>2352</v>
      </c>
      <c r="J656" s="285">
        <v>16656836542</v>
      </c>
      <c r="K656" s="285">
        <v>16656836542</v>
      </c>
      <c r="L656" s="285">
        <v>15975181990</v>
      </c>
      <c r="M656" s="285">
        <v>13493905295.65</v>
      </c>
      <c r="N656" s="286">
        <v>2349093068.6500001</v>
      </c>
      <c r="O656" s="286">
        <v>2338806137.6500001</v>
      </c>
    </row>
    <row r="657" spans="1:15" x14ac:dyDescent="0.35">
      <c r="A657" s="283" t="s">
        <v>3239</v>
      </c>
      <c r="B657" s="283" t="s">
        <v>2306</v>
      </c>
      <c r="C657" s="284" t="s">
        <v>3001</v>
      </c>
      <c r="D657" s="283" t="s">
        <v>73</v>
      </c>
      <c r="E657" s="284" t="s">
        <v>45</v>
      </c>
      <c r="F657" s="283" t="s">
        <v>2309</v>
      </c>
      <c r="G657" s="287" t="s">
        <v>2310</v>
      </c>
      <c r="H657" s="283" t="s">
        <v>2307</v>
      </c>
      <c r="I657" s="284" t="s">
        <v>2308</v>
      </c>
      <c r="J657" s="285">
        <v>36957165888</v>
      </c>
      <c r="K657" s="285">
        <v>35379165888</v>
      </c>
      <c r="L657" s="285">
        <v>16187120602.73</v>
      </c>
      <c r="M657" s="285">
        <v>10332355958</v>
      </c>
      <c r="N657" s="286">
        <v>1337024375.48</v>
      </c>
      <c r="O657" s="286">
        <v>1337024375.48</v>
      </c>
    </row>
    <row r="658" spans="1:15" x14ac:dyDescent="0.35">
      <c r="A658" s="283" t="s">
        <v>3239</v>
      </c>
      <c r="B658" s="283" t="s">
        <v>2306</v>
      </c>
      <c r="C658" s="284" t="s">
        <v>3001</v>
      </c>
      <c r="D658" s="283" t="s">
        <v>73</v>
      </c>
      <c r="E658" s="284" t="s">
        <v>45</v>
      </c>
      <c r="F658" s="283" t="s">
        <v>2304</v>
      </c>
      <c r="G658" s="287" t="s">
        <v>2305</v>
      </c>
      <c r="H658" s="283" t="s">
        <v>2311</v>
      </c>
      <c r="I658" s="284" t="s">
        <v>2312</v>
      </c>
      <c r="J658" s="285">
        <v>15000000000</v>
      </c>
      <c r="K658" s="285">
        <v>15000000000</v>
      </c>
      <c r="L658" s="285">
        <v>12594603779.5</v>
      </c>
      <c r="M658" s="285">
        <v>10638565374.5</v>
      </c>
      <c r="N658" s="286">
        <v>2520931232</v>
      </c>
      <c r="O658" s="286">
        <v>2520931232</v>
      </c>
    </row>
    <row r="659" spans="1:15" x14ac:dyDescent="0.35">
      <c r="A659" s="283" t="s">
        <v>441</v>
      </c>
      <c r="B659" s="283" t="s">
        <v>442</v>
      </c>
      <c r="C659" s="284" t="s">
        <v>443</v>
      </c>
      <c r="D659" s="283" t="s">
        <v>73</v>
      </c>
      <c r="E659" s="284" t="s">
        <v>45</v>
      </c>
      <c r="F659" s="283" t="s">
        <v>1165</v>
      </c>
      <c r="G659" s="287" t="s">
        <v>1166</v>
      </c>
      <c r="H659" s="283" t="s">
        <v>1163</v>
      </c>
      <c r="I659" s="284" t="s">
        <v>1164</v>
      </c>
      <c r="J659" s="285">
        <v>764885165</v>
      </c>
      <c r="K659" s="285">
        <v>764885165</v>
      </c>
      <c r="L659" s="285">
        <v>416085903</v>
      </c>
      <c r="M659" s="285">
        <v>327979199</v>
      </c>
      <c r="N659" s="286">
        <v>50875199</v>
      </c>
      <c r="O659" s="286">
        <v>50875199</v>
      </c>
    </row>
    <row r="660" spans="1:15" x14ac:dyDescent="0.35">
      <c r="A660" s="283" t="s">
        <v>441</v>
      </c>
      <c r="B660" s="283" t="s">
        <v>442</v>
      </c>
      <c r="C660" s="284" t="s">
        <v>443</v>
      </c>
      <c r="D660" s="283" t="s">
        <v>73</v>
      </c>
      <c r="E660" s="284" t="s">
        <v>45</v>
      </c>
      <c r="F660" s="283" t="s">
        <v>446</v>
      </c>
      <c r="G660" s="287" t="s">
        <v>447</v>
      </c>
      <c r="H660" s="283" t="s">
        <v>1161</v>
      </c>
      <c r="I660" s="284" t="s">
        <v>1162</v>
      </c>
      <c r="J660" s="285">
        <v>2036766396</v>
      </c>
      <c r="K660" s="285">
        <v>2036766396</v>
      </c>
      <c r="L660" s="285">
        <v>2028666129</v>
      </c>
      <c r="M660" s="285">
        <v>265499736</v>
      </c>
      <c r="N660" s="286">
        <v>32975607</v>
      </c>
      <c r="O660" s="286">
        <v>32975607</v>
      </c>
    </row>
    <row r="661" spans="1:15" x14ac:dyDescent="0.35">
      <c r="A661" s="283" t="s">
        <v>441</v>
      </c>
      <c r="B661" s="283" t="s">
        <v>442</v>
      </c>
      <c r="C661" s="284" t="s">
        <v>443</v>
      </c>
      <c r="D661" s="283" t="s">
        <v>73</v>
      </c>
      <c r="E661" s="284" t="s">
        <v>45</v>
      </c>
      <c r="F661" s="283" t="s">
        <v>446</v>
      </c>
      <c r="G661" s="287" t="s">
        <v>447</v>
      </c>
      <c r="H661" s="283" t="s">
        <v>1159</v>
      </c>
      <c r="I661" s="284" t="s">
        <v>1160</v>
      </c>
      <c r="J661" s="285">
        <v>3504397040</v>
      </c>
      <c r="K661" s="285">
        <v>3504397040</v>
      </c>
      <c r="L661" s="285">
        <v>2521984927.5</v>
      </c>
      <c r="M661" s="285">
        <v>1428356830.5</v>
      </c>
      <c r="N661" s="286">
        <v>718275450</v>
      </c>
      <c r="O661" s="286">
        <v>718275450</v>
      </c>
    </row>
    <row r="662" spans="1:15" x14ac:dyDescent="0.35">
      <c r="A662" s="283" t="s">
        <v>441</v>
      </c>
      <c r="B662" s="283" t="s">
        <v>442</v>
      </c>
      <c r="C662" s="284" t="s">
        <v>443</v>
      </c>
      <c r="D662" s="283" t="s">
        <v>73</v>
      </c>
      <c r="E662" s="284" t="s">
        <v>45</v>
      </c>
      <c r="F662" s="283" t="s">
        <v>446</v>
      </c>
      <c r="G662" s="287" t="s">
        <v>447</v>
      </c>
      <c r="H662" s="283" t="s">
        <v>3002</v>
      </c>
      <c r="I662" s="284" t="s">
        <v>3003</v>
      </c>
      <c r="J662" s="285">
        <v>348785161</v>
      </c>
      <c r="K662" s="285">
        <v>348785161</v>
      </c>
      <c r="L662" s="285">
        <v>348785161</v>
      </c>
      <c r="M662" s="285">
        <v>226341333</v>
      </c>
      <c r="N662" s="286">
        <v>40157333</v>
      </c>
      <c r="O662" s="286">
        <v>40157333</v>
      </c>
    </row>
    <row r="663" spans="1:15" x14ac:dyDescent="0.35">
      <c r="A663" s="283" t="s">
        <v>441</v>
      </c>
      <c r="B663" s="283" t="s">
        <v>442</v>
      </c>
      <c r="C663" s="284" t="s">
        <v>443</v>
      </c>
      <c r="D663" s="283" t="s">
        <v>73</v>
      </c>
      <c r="E663" s="284" t="s">
        <v>45</v>
      </c>
      <c r="F663" s="283" t="s">
        <v>446</v>
      </c>
      <c r="G663" s="287" t="s">
        <v>447</v>
      </c>
      <c r="H663" s="283" t="s">
        <v>3004</v>
      </c>
      <c r="I663" s="284" t="s">
        <v>3005</v>
      </c>
      <c r="J663" s="285">
        <v>3020000000</v>
      </c>
      <c r="K663" s="285">
        <v>3020000000</v>
      </c>
      <c r="L663" s="285">
        <v>1637801847</v>
      </c>
      <c r="M663" s="285">
        <v>591741611</v>
      </c>
      <c r="N663" s="286">
        <v>107406199</v>
      </c>
      <c r="O663" s="286">
        <v>107406199</v>
      </c>
    </row>
    <row r="664" spans="1:15" x14ac:dyDescent="0.35">
      <c r="A664" s="283" t="s">
        <v>441</v>
      </c>
      <c r="B664" s="283" t="s">
        <v>442</v>
      </c>
      <c r="C664" s="284" t="s">
        <v>443</v>
      </c>
      <c r="D664" s="283" t="s">
        <v>73</v>
      </c>
      <c r="E664" s="284" t="s">
        <v>45</v>
      </c>
      <c r="F664" s="283" t="s">
        <v>565</v>
      </c>
      <c r="G664" s="287" t="s">
        <v>572</v>
      </c>
      <c r="H664" s="283" t="s">
        <v>1177</v>
      </c>
      <c r="I664" s="284" t="s">
        <v>1178</v>
      </c>
      <c r="J664" s="285">
        <v>3000000000</v>
      </c>
      <c r="K664" s="285">
        <v>3000000000</v>
      </c>
      <c r="L664" s="285">
        <v>2990242553.5</v>
      </c>
      <c r="M664" s="285">
        <v>699016772.5</v>
      </c>
      <c r="N664" s="286">
        <v>100189367</v>
      </c>
      <c r="O664" s="286">
        <v>100189367</v>
      </c>
    </row>
    <row r="665" spans="1:15" x14ac:dyDescent="0.35">
      <c r="A665" s="283" t="s">
        <v>441</v>
      </c>
      <c r="B665" s="283" t="s">
        <v>442</v>
      </c>
      <c r="C665" s="284" t="s">
        <v>443</v>
      </c>
      <c r="D665" s="283" t="s">
        <v>73</v>
      </c>
      <c r="E665" s="284" t="s">
        <v>45</v>
      </c>
      <c r="F665" s="283" t="s">
        <v>416</v>
      </c>
      <c r="G665" s="287" t="s">
        <v>448</v>
      </c>
      <c r="H665" s="283" t="s">
        <v>1175</v>
      </c>
      <c r="I665" s="284" t="s">
        <v>1176</v>
      </c>
      <c r="J665" s="285">
        <v>2884000000</v>
      </c>
      <c r="K665" s="285">
        <v>2884000000</v>
      </c>
      <c r="L665" s="285">
        <v>382661000</v>
      </c>
      <c r="M665" s="285">
        <v>243101667</v>
      </c>
      <c r="N665" s="286">
        <v>15782667</v>
      </c>
      <c r="O665" s="286">
        <v>15782667</v>
      </c>
    </row>
    <row r="666" spans="1:15" x14ac:dyDescent="0.35">
      <c r="A666" s="283" t="s">
        <v>441</v>
      </c>
      <c r="B666" s="283" t="s">
        <v>442</v>
      </c>
      <c r="C666" s="284" t="s">
        <v>443</v>
      </c>
      <c r="D666" s="283" t="s">
        <v>73</v>
      </c>
      <c r="E666" s="284" t="s">
        <v>45</v>
      </c>
      <c r="F666" s="283" t="s">
        <v>416</v>
      </c>
      <c r="G666" s="287" t="s">
        <v>448</v>
      </c>
      <c r="H666" s="283" t="s">
        <v>1171</v>
      </c>
      <c r="I666" s="284" t="s">
        <v>1172</v>
      </c>
      <c r="J666" s="285">
        <v>1519029683</v>
      </c>
      <c r="K666" s="285">
        <v>1519029683</v>
      </c>
      <c r="L666" s="285">
        <v>481070000</v>
      </c>
      <c r="M666" s="285">
        <v>79596000</v>
      </c>
      <c r="N666" s="286">
        <v>13266000</v>
      </c>
      <c r="O666" s="286">
        <v>13266000</v>
      </c>
    </row>
    <row r="667" spans="1:15" x14ac:dyDescent="0.35">
      <c r="A667" s="283" t="s">
        <v>441</v>
      </c>
      <c r="B667" s="283" t="s">
        <v>442</v>
      </c>
      <c r="C667" s="284" t="s">
        <v>443</v>
      </c>
      <c r="D667" s="283" t="s">
        <v>73</v>
      </c>
      <c r="E667" s="284" t="s">
        <v>45</v>
      </c>
      <c r="F667" s="283" t="s">
        <v>444</v>
      </c>
      <c r="G667" s="287" t="s">
        <v>1158</v>
      </c>
      <c r="H667" s="283" t="s">
        <v>1181</v>
      </c>
      <c r="I667" s="284" t="s">
        <v>1182</v>
      </c>
      <c r="J667" s="285">
        <v>1229507205</v>
      </c>
      <c r="K667" s="285">
        <v>1229507205</v>
      </c>
      <c r="L667" s="285">
        <v>223928148</v>
      </c>
      <c r="M667" s="285">
        <v>96859733</v>
      </c>
      <c r="N667" s="286">
        <v>0</v>
      </c>
      <c r="O667" s="286">
        <v>0</v>
      </c>
    </row>
    <row r="668" spans="1:15" x14ac:dyDescent="0.35">
      <c r="A668" s="283" t="s">
        <v>441</v>
      </c>
      <c r="B668" s="283" t="s">
        <v>442</v>
      </c>
      <c r="C668" s="284" t="s">
        <v>443</v>
      </c>
      <c r="D668" s="283" t="s">
        <v>73</v>
      </c>
      <c r="E668" s="284" t="s">
        <v>45</v>
      </c>
      <c r="F668" s="283" t="s">
        <v>444</v>
      </c>
      <c r="G668" s="287" t="s">
        <v>1158</v>
      </c>
      <c r="H668" s="283" t="s">
        <v>1167</v>
      </c>
      <c r="I668" s="284" t="s">
        <v>1168</v>
      </c>
      <c r="J668" s="285">
        <v>2100000000</v>
      </c>
      <c r="K668" s="285">
        <v>2100000000</v>
      </c>
      <c r="L668" s="285">
        <v>1423250803</v>
      </c>
      <c r="M668" s="285">
        <v>1222386700</v>
      </c>
      <c r="N668" s="286">
        <v>100442800</v>
      </c>
      <c r="O668" s="286">
        <v>100442800</v>
      </c>
    </row>
    <row r="669" spans="1:15" x14ac:dyDescent="0.35">
      <c r="A669" s="283" t="s">
        <v>441</v>
      </c>
      <c r="B669" s="283" t="s">
        <v>442</v>
      </c>
      <c r="C669" s="284" t="s">
        <v>443</v>
      </c>
      <c r="D669" s="283" t="s">
        <v>73</v>
      </c>
      <c r="E669" s="284" t="s">
        <v>45</v>
      </c>
      <c r="F669" s="283" t="s">
        <v>444</v>
      </c>
      <c r="G669" s="287" t="s">
        <v>1158</v>
      </c>
      <c r="H669" s="283" t="s">
        <v>3006</v>
      </c>
      <c r="I669" s="284" t="s">
        <v>3007</v>
      </c>
      <c r="J669" s="285">
        <v>1929270948</v>
      </c>
      <c r="K669" s="285">
        <v>1929270948</v>
      </c>
      <c r="L669" s="285">
        <v>868408661</v>
      </c>
      <c r="M669" s="285">
        <v>625549533</v>
      </c>
      <c r="N669" s="286">
        <v>85043600</v>
      </c>
      <c r="O669" s="286">
        <v>85043600</v>
      </c>
    </row>
    <row r="670" spans="1:15" x14ac:dyDescent="0.35">
      <c r="A670" s="283" t="s">
        <v>441</v>
      </c>
      <c r="B670" s="283" t="s">
        <v>442</v>
      </c>
      <c r="C670" s="284" t="s">
        <v>443</v>
      </c>
      <c r="D670" s="283" t="s">
        <v>73</v>
      </c>
      <c r="E670" s="284" t="s">
        <v>45</v>
      </c>
      <c r="F670" s="283" t="s">
        <v>445</v>
      </c>
      <c r="G670" s="287" t="s">
        <v>1030</v>
      </c>
      <c r="H670" s="283" t="s">
        <v>1179</v>
      </c>
      <c r="I670" s="284" t="s">
        <v>1180</v>
      </c>
      <c r="J670" s="285">
        <v>5325601160</v>
      </c>
      <c r="K670" s="285">
        <v>5325601160</v>
      </c>
      <c r="L670" s="285">
        <v>5325601160</v>
      </c>
      <c r="M670" s="285">
        <v>657465033</v>
      </c>
      <c r="N670" s="286">
        <v>101357000</v>
      </c>
      <c r="O670" s="286">
        <v>101357000</v>
      </c>
    </row>
    <row r="671" spans="1:15" x14ac:dyDescent="0.35">
      <c r="A671" s="283" t="s">
        <v>441</v>
      </c>
      <c r="B671" s="283" t="s">
        <v>442</v>
      </c>
      <c r="C671" s="284" t="s">
        <v>443</v>
      </c>
      <c r="D671" s="283" t="s">
        <v>73</v>
      </c>
      <c r="E671" s="284" t="s">
        <v>45</v>
      </c>
      <c r="F671" s="283" t="s">
        <v>445</v>
      </c>
      <c r="G671" s="287" t="s">
        <v>1030</v>
      </c>
      <c r="H671" s="283" t="s">
        <v>1169</v>
      </c>
      <c r="I671" s="284" t="s">
        <v>1170</v>
      </c>
      <c r="J671" s="285">
        <v>2485493989</v>
      </c>
      <c r="K671" s="285">
        <v>1485493989</v>
      </c>
      <c r="L671" s="285">
        <v>1361517800</v>
      </c>
      <c r="M671" s="285">
        <v>799967566</v>
      </c>
      <c r="N671" s="286">
        <v>111381121</v>
      </c>
      <c r="O671" s="286">
        <v>111381121</v>
      </c>
    </row>
    <row r="672" spans="1:15" x14ac:dyDescent="0.35">
      <c r="A672" s="283" t="s">
        <v>441</v>
      </c>
      <c r="B672" s="283" t="s">
        <v>442</v>
      </c>
      <c r="C672" s="284" t="s">
        <v>443</v>
      </c>
      <c r="D672" s="283" t="s">
        <v>73</v>
      </c>
      <c r="E672" s="284" t="s">
        <v>45</v>
      </c>
      <c r="F672" s="283" t="s">
        <v>445</v>
      </c>
      <c r="G672" s="287" t="s">
        <v>1030</v>
      </c>
      <c r="H672" s="283" t="s">
        <v>3008</v>
      </c>
      <c r="I672" s="284" t="s">
        <v>3009</v>
      </c>
      <c r="J672" s="285">
        <v>269360936</v>
      </c>
      <c r="K672" s="285">
        <v>269360936</v>
      </c>
      <c r="L672" s="285">
        <v>249605567</v>
      </c>
      <c r="M672" s="285">
        <v>245208100</v>
      </c>
      <c r="N672" s="286">
        <v>36010967</v>
      </c>
      <c r="O672" s="286">
        <v>36010967</v>
      </c>
    </row>
    <row r="673" spans="1:15" x14ac:dyDescent="0.35">
      <c r="A673" s="283" t="s">
        <v>441</v>
      </c>
      <c r="B673" s="283" t="s">
        <v>442</v>
      </c>
      <c r="C673" s="284" t="s">
        <v>443</v>
      </c>
      <c r="D673" s="283" t="s">
        <v>73</v>
      </c>
      <c r="E673" s="284" t="s">
        <v>45</v>
      </c>
      <c r="F673" s="283" t="s">
        <v>445</v>
      </c>
      <c r="G673" s="287" t="s">
        <v>1030</v>
      </c>
      <c r="H673" s="283" t="s">
        <v>3010</v>
      </c>
      <c r="I673" s="284" t="s">
        <v>3011</v>
      </c>
      <c r="J673" s="285">
        <v>2400000000</v>
      </c>
      <c r="K673" s="285">
        <v>2400000000</v>
      </c>
      <c r="L673" s="285">
        <v>2252406800</v>
      </c>
      <c r="M673" s="285">
        <v>1634690905</v>
      </c>
      <c r="N673" s="286">
        <v>283973105</v>
      </c>
      <c r="O673" s="286">
        <v>283973105</v>
      </c>
    </row>
    <row r="674" spans="1:15" x14ac:dyDescent="0.35">
      <c r="A674" s="283" t="s">
        <v>441</v>
      </c>
      <c r="B674" s="283" t="s">
        <v>442</v>
      </c>
      <c r="C674" s="284" t="s">
        <v>443</v>
      </c>
      <c r="D674" s="283" t="s">
        <v>89</v>
      </c>
      <c r="E674" s="284" t="s">
        <v>45</v>
      </c>
      <c r="F674" s="283" t="s">
        <v>446</v>
      </c>
      <c r="G674" s="287" t="s">
        <v>447</v>
      </c>
      <c r="H674" s="283" t="s">
        <v>1173</v>
      </c>
      <c r="I674" s="284" t="s">
        <v>1174</v>
      </c>
      <c r="J674" s="285">
        <v>140000000</v>
      </c>
      <c r="K674" s="285">
        <v>140000000</v>
      </c>
      <c r="L674" s="285">
        <v>0</v>
      </c>
      <c r="M674" s="285">
        <v>0</v>
      </c>
      <c r="N674" s="286">
        <v>0</v>
      </c>
      <c r="O674" s="286">
        <v>0</v>
      </c>
    </row>
    <row r="675" spans="1:15" x14ac:dyDescent="0.35">
      <c r="A675" s="283" t="s">
        <v>441</v>
      </c>
      <c r="B675" s="283" t="s">
        <v>449</v>
      </c>
      <c r="C675" s="284" t="s">
        <v>450</v>
      </c>
      <c r="D675" s="283" t="s">
        <v>73</v>
      </c>
      <c r="E675" s="284" t="s">
        <v>45</v>
      </c>
      <c r="F675" s="283" t="s">
        <v>451</v>
      </c>
      <c r="G675" s="287" t="s">
        <v>452</v>
      </c>
      <c r="H675" s="283" t="s">
        <v>1026</v>
      </c>
      <c r="I675" s="284" t="s">
        <v>1027</v>
      </c>
      <c r="J675" s="285">
        <v>14180348849</v>
      </c>
      <c r="K675" s="285">
        <v>14180348849</v>
      </c>
      <c r="L675" s="285">
        <v>390000000</v>
      </c>
      <c r="M675" s="285">
        <v>225333332</v>
      </c>
      <c r="N675" s="286">
        <v>0</v>
      </c>
      <c r="O675" s="286">
        <v>0</v>
      </c>
    </row>
    <row r="676" spans="1:15" x14ac:dyDescent="0.35">
      <c r="A676" s="283" t="s">
        <v>441</v>
      </c>
      <c r="B676" s="283" t="s">
        <v>449</v>
      </c>
      <c r="C676" s="284" t="s">
        <v>450</v>
      </c>
      <c r="D676" s="283" t="s">
        <v>76</v>
      </c>
      <c r="E676" s="284" t="s">
        <v>46</v>
      </c>
      <c r="F676" s="283" t="s">
        <v>416</v>
      </c>
      <c r="G676" s="287" t="s">
        <v>448</v>
      </c>
      <c r="H676" s="283" t="s">
        <v>1031</v>
      </c>
      <c r="I676" s="284" t="s">
        <v>1032</v>
      </c>
      <c r="J676" s="285">
        <v>13390000000</v>
      </c>
      <c r="K676" s="285">
        <v>13390000000</v>
      </c>
      <c r="L676" s="285">
        <v>9424145790</v>
      </c>
      <c r="M676" s="285">
        <v>7339568037</v>
      </c>
      <c r="N676" s="286">
        <v>959629636</v>
      </c>
      <c r="O676" s="286">
        <v>959629636</v>
      </c>
    </row>
    <row r="677" spans="1:15" x14ac:dyDescent="0.35">
      <c r="A677" s="283" t="s">
        <v>441</v>
      </c>
      <c r="B677" s="283" t="s">
        <v>449</v>
      </c>
      <c r="C677" s="284" t="s">
        <v>450</v>
      </c>
      <c r="D677" s="283" t="s">
        <v>76</v>
      </c>
      <c r="E677" s="284" t="s">
        <v>46</v>
      </c>
      <c r="F677" s="283" t="s">
        <v>451</v>
      </c>
      <c r="G677" s="287" t="s">
        <v>452</v>
      </c>
      <c r="H677" s="283" t="s">
        <v>1026</v>
      </c>
      <c r="I677" s="284" t="s">
        <v>1027</v>
      </c>
      <c r="J677" s="285">
        <v>7327013333</v>
      </c>
      <c r="K677" s="285">
        <v>7327013333</v>
      </c>
      <c r="L677" s="285">
        <v>4222668570</v>
      </c>
      <c r="M677" s="285">
        <v>4158007400</v>
      </c>
      <c r="N677" s="286">
        <v>75621230</v>
      </c>
      <c r="O677" s="286">
        <v>75621230</v>
      </c>
    </row>
    <row r="678" spans="1:15" x14ac:dyDescent="0.35">
      <c r="A678" s="283" t="s">
        <v>441</v>
      </c>
      <c r="B678" s="283" t="s">
        <v>449</v>
      </c>
      <c r="C678" s="284" t="s">
        <v>450</v>
      </c>
      <c r="D678" s="283" t="s">
        <v>76</v>
      </c>
      <c r="E678" s="284" t="s">
        <v>46</v>
      </c>
      <c r="F678" s="283" t="s">
        <v>451</v>
      </c>
      <c r="G678" s="287" t="s">
        <v>452</v>
      </c>
      <c r="H678" s="283" t="s">
        <v>3012</v>
      </c>
      <c r="I678" s="284" t="s">
        <v>3013</v>
      </c>
      <c r="J678" s="285">
        <v>15999382222</v>
      </c>
      <c r="K678" s="285">
        <v>15999382222</v>
      </c>
      <c r="L678" s="285">
        <v>5633089210</v>
      </c>
      <c r="M678" s="285">
        <v>0</v>
      </c>
      <c r="N678" s="286">
        <v>0</v>
      </c>
      <c r="O678" s="286">
        <v>0</v>
      </c>
    </row>
    <row r="679" spans="1:15" x14ac:dyDescent="0.35">
      <c r="A679" s="283" t="s">
        <v>441</v>
      </c>
      <c r="B679" s="283" t="s">
        <v>449</v>
      </c>
      <c r="C679" s="284" t="s">
        <v>450</v>
      </c>
      <c r="D679" s="283" t="s">
        <v>76</v>
      </c>
      <c r="E679" s="284" t="s">
        <v>46</v>
      </c>
      <c r="F679" s="283" t="s">
        <v>451</v>
      </c>
      <c r="G679" s="287" t="s">
        <v>452</v>
      </c>
      <c r="H679" s="283" t="s">
        <v>3014</v>
      </c>
      <c r="I679" s="284" t="s">
        <v>3015</v>
      </c>
      <c r="J679" s="285">
        <v>1324657778</v>
      </c>
      <c r="K679" s="285">
        <v>1324657778</v>
      </c>
      <c r="L679" s="285">
        <v>0</v>
      </c>
      <c r="M679" s="285">
        <v>0</v>
      </c>
      <c r="N679" s="286">
        <v>0</v>
      </c>
      <c r="O679" s="286">
        <v>0</v>
      </c>
    </row>
    <row r="680" spans="1:15" x14ac:dyDescent="0.35">
      <c r="A680" s="283" t="s">
        <v>441</v>
      </c>
      <c r="B680" s="283" t="s">
        <v>449</v>
      </c>
      <c r="C680" s="284" t="s">
        <v>450</v>
      </c>
      <c r="D680" s="283" t="s">
        <v>76</v>
      </c>
      <c r="E680" s="284" t="s">
        <v>46</v>
      </c>
      <c r="F680" s="283" t="s">
        <v>445</v>
      </c>
      <c r="G680" s="287" t="s">
        <v>1030</v>
      </c>
      <c r="H680" s="283" t="s">
        <v>1188</v>
      </c>
      <c r="I680" s="284" t="s">
        <v>1189</v>
      </c>
      <c r="J680" s="285">
        <v>206977778</v>
      </c>
      <c r="K680" s="285">
        <v>206977778</v>
      </c>
      <c r="L680" s="285">
        <v>87558000</v>
      </c>
      <c r="M680" s="285">
        <v>86112600</v>
      </c>
      <c r="N680" s="286">
        <v>15270400</v>
      </c>
      <c r="O680" s="286">
        <v>15270400</v>
      </c>
    </row>
    <row r="681" spans="1:15" x14ac:dyDescent="0.35">
      <c r="A681" s="283" t="s">
        <v>441</v>
      </c>
      <c r="B681" s="283" t="s">
        <v>449</v>
      </c>
      <c r="C681" s="284" t="s">
        <v>450</v>
      </c>
      <c r="D681" s="283" t="s">
        <v>76</v>
      </c>
      <c r="E681" s="284" t="s">
        <v>46</v>
      </c>
      <c r="F681" s="283" t="s">
        <v>445</v>
      </c>
      <c r="G681" s="287" t="s">
        <v>1030</v>
      </c>
      <c r="H681" s="283" t="s">
        <v>1028</v>
      </c>
      <c r="I681" s="284" t="s">
        <v>1029</v>
      </c>
      <c r="J681" s="285">
        <v>25025968889</v>
      </c>
      <c r="K681" s="285">
        <v>25025968889</v>
      </c>
      <c r="L681" s="285">
        <v>16899541926</v>
      </c>
      <c r="M681" s="285">
        <v>12483284180</v>
      </c>
      <c r="N681" s="286">
        <v>4037647434.96</v>
      </c>
      <c r="O681" s="286">
        <v>4037647434.96</v>
      </c>
    </row>
    <row r="682" spans="1:15" x14ac:dyDescent="0.35">
      <c r="A682" s="283" t="s">
        <v>441</v>
      </c>
      <c r="B682" s="283" t="s">
        <v>449</v>
      </c>
      <c r="C682" s="284" t="s">
        <v>450</v>
      </c>
      <c r="D682" s="283" t="s">
        <v>76</v>
      </c>
      <c r="E682" s="284" t="s">
        <v>46</v>
      </c>
      <c r="F682" s="283" t="s">
        <v>445</v>
      </c>
      <c r="G682" s="287" t="s">
        <v>1030</v>
      </c>
      <c r="H682" s="283" t="s">
        <v>3016</v>
      </c>
      <c r="I682" s="284" t="s">
        <v>3017</v>
      </c>
      <c r="J682" s="285">
        <v>6000000000</v>
      </c>
      <c r="K682" s="285">
        <v>6000000000</v>
      </c>
      <c r="L682" s="285">
        <v>685691500</v>
      </c>
      <c r="M682" s="285">
        <v>654893950</v>
      </c>
      <c r="N682" s="286">
        <v>82589700</v>
      </c>
      <c r="O682" s="286">
        <v>82589700</v>
      </c>
    </row>
    <row r="683" spans="1:15" x14ac:dyDescent="0.35">
      <c r="A683" s="283" t="s">
        <v>441</v>
      </c>
      <c r="B683" s="283" t="s">
        <v>482</v>
      </c>
      <c r="C683" s="284" t="s">
        <v>483</v>
      </c>
      <c r="D683" s="283" t="s">
        <v>73</v>
      </c>
      <c r="E683" s="284" t="s">
        <v>45</v>
      </c>
      <c r="F683" s="283" t="s">
        <v>484</v>
      </c>
      <c r="G683" s="287" t="s">
        <v>485</v>
      </c>
      <c r="H683" s="283" t="s">
        <v>1194</v>
      </c>
      <c r="I683" s="284" t="s">
        <v>1195</v>
      </c>
      <c r="J683" s="285">
        <v>285000000</v>
      </c>
      <c r="K683" s="285">
        <v>285000000</v>
      </c>
      <c r="L683" s="285">
        <v>285000000</v>
      </c>
      <c r="M683" s="285">
        <v>0</v>
      </c>
      <c r="N683" s="286">
        <v>0</v>
      </c>
      <c r="O683" s="286">
        <v>0</v>
      </c>
    </row>
    <row r="684" spans="1:15" x14ac:dyDescent="0.35">
      <c r="A684" s="283" t="s">
        <v>441</v>
      </c>
      <c r="B684" s="283" t="s">
        <v>482</v>
      </c>
      <c r="C684" s="284" t="s">
        <v>483</v>
      </c>
      <c r="D684" s="283" t="s">
        <v>73</v>
      </c>
      <c r="E684" s="284" t="s">
        <v>45</v>
      </c>
      <c r="F684" s="283" t="s">
        <v>484</v>
      </c>
      <c r="G684" s="287" t="s">
        <v>485</v>
      </c>
      <c r="H684" s="283" t="s">
        <v>1192</v>
      </c>
      <c r="I684" s="284" t="s">
        <v>1193</v>
      </c>
      <c r="J684" s="285">
        <v>358443492</v>
      </c>
      <c r="K684" s="285">
        <v>358443492</v>
      </c>
      <c r="L684" s="285">
        <v>358443492</v>
      </c>
      <c r="M684" s="285">
        <v>0</v>
      </c>
      <c r="N684" s="286">
        <v>0</v>
      </c>
      <c r="O684" s="286">
        <v>0</v>
      </c>
    </row>
    <row r="685" spans="1:15" x14ac:dyDescent="0.35">
      <c r="A685" s="283" t="s">
        <v>441</v>
      </c>
      <c r="B685" s="283" t="s">
        <v>482</v>
      </c>
      <c r="C685" s="284" t="s">
        <v>483</v>
      </c>
      <c r="D685" s="283" t="s">
        <v>73</v>
      </c>
      <c r="E685" s="284" t="s">
        <v>45</v>
      </c>
      <c r="F685" s="283" t="s">
        <v>484</v>
      </c>
      <c r="G685" s="287" t="s">
        <v>485</v>
      </c>
      <c r="H685" s="283" t="s">
        <v>1183</v>
      </c>
      <c r="I685" s="284" t="s">
        <v>1184</v>
      </c>
      <c r="J685" s="285">
        <v>186800400</v>
      </c>
      <c r="K685" s="285">
        <v>186800400</v>
      </c>
      <c r="L685" s="285">
        <v>186800400</v>
      </c>
      <c r="M685" s="285">
        <v>0</v>
      </c>
      <c r="N685" s="286">
        <v>0</v>
      </c>
      <c r="O685" s="286">
        <v>0</v>
      </c>
    </row>
    <row r="686" spans="1:15" x14ac:dyDescent="0.35">
      <c r="A686" s="283" t="s">
        <v>441</v>
      </c>
      <c r="B686" s="283" t="s">
        <v>482</v>
      </c>
      <c r="C686" s="284" t="s">
        <v>483</v>
      </c>
      <c r="D686" s="283" t="s">
        <v>73</v>
      </c>
      <c r="E686" s="284" t="s">
        <v>45</v>
      </c>
      <c r="F686" s="283" t="s">
        <v>484</v>
      </c>
      <c r="G686" s="287" t="s">
        <v>485</v>
      </c>
      <c r="H686" s="283" t="s">
        <v>1190</v>
      </c>
      <c r="I686" s="284" t="s">
        <v>1191</v>
      </c>
      <c r="J686" s="285">
        <v>989283926</v>
      </c>
      <c r="K686" s="285">
        <v>989283926</v>
      </c>
      <c r="L686" s="285">
        <v>924283926</v>
      </c>
      <c r="M686" s="285">
        <v>334999453</v>
      </c>
      <c r="N686" s="286">
        <v>0</v>
      </c>
      <c r="O686" s="286">
        <v>0</v>
      </c>
    </row>
    <row r="687" spans="1:15" x14ac:dyDescent="0.35">
      <c r="A687" s="283" t="s">
        <v>441</v>
      </c>
      <c r="B687" s="283" t="s">
        <v>482</v>
      </c>
      <c r="C687" s="284" t="s">
        <v>483</v>
      </c>
      <c r="D687" s="283" t="s">
        <v>73</v>
      </c>
      <c r="E687" s="284" t="s">
        <v>45</v>
      </c>
      <c r="F687" s="283" t="s">
        <v>445</v>
      </c>
      <c r="G687" s="287" t="s">
        <v>1030</v>
      </c>
      <c r="H687" s="283" t="s">
        <v>1185</v>
      </c>
      <c r="I687" s="284" t="s">
        <v>1186</v>
      </c>
      <c r="J687" s="285">
        <v>296400000</v>
      </c>
      <c r="K687" s="285">
        <v>296400000</v>
      </c>
      <c r="L687" s="285">
        <v>296400000</v>
      </c>
      <c r="M687" s="285">
        <v>0</v>
      </c>
      <c r="N687" s="286">
        <v>0</v>
      </c>
      <c r="O687" s="286">
        <v>0</v>
      </c>
    </row>
    <row r="688" spans="1:15" x14ac:dyDescent="0.35">
      <c r="A688" s="283" t="s">
        <v>441</v>
      </c>
      <c r="B688" s="283" t="s">
        <v>497</v>
      </c>
      <c r="C688" s="284" t="s">
        <v>498</v>
      </c>
      <c r="D688" s="283" t="s">
        <v>73</v>
      </c>
      <c r="E688" s="284" t="s">
        <v>45</v>
      </c>
      <c r="F688" s="283" t="s">
        <v>499</v>
      </c>
      <c r="G688" s="287" t="s">
        <v>1187</v>
      </c>
      <c r="H688" s="283" t="s">
        <v>3018</v>
      </c>
      <c r="I688" s="284" t="s">
        <v>3019</v>
      </c>
      <c r="J688" s="285">
        <v>9171272524</v>
      </c>
      <c r="K688" s="285">
        <v>9171272524</v>
      </c>
      <c r="L688" s="285">
        <v>789361348</v>
      </c>
      <c r="M688" s="285">
        <v>640333694</v>
      </c>
      <c r="N688" s="286">
        <v>0</v>
      </c>
      <c r="O688" s="286">
        <v>0</v>
      </c>
    </row>
    <row r="689" spans="1:15" x14ac:dyDescent="0.35">
      <c r="A689" s="283" t="s">
        <v>441</v>
      </c>
      <c r="B689" s="283" t="s">
        <v>495</v>
      </c>
      <c r="C689" s="284" t="s">
        <v>496</v>
      </c>
      <c r="D689" s="283" t="s">
        <v>73</v>
      </c>
      <c r="E689" s="284" t="s">
        <v>45</v>
      </c>
      <c r="F689" s="283" t="s">
        <v>484</v>
      </c>
      <c r="G689" s="287" t="s">
        <v>485</v>
      </c>
      <c r="H689" s="283" t="s">
        <v>1051</v>
      </c>
      <c r="I689" s="284" t="s">
        <v>1052</v>
      </c>
      <c r="J689" s="285">
        <v>3408000000</v>
      </c>
      <c r="K689" s="285">
        <v>3408000000</v>
      </c>
      <c r="L689" s="285">
        <v>0</v>
      </c>
      <c r="M689" s="285">
        <v>0</v>
      </c>
      <c r="N689" s="286">
        <v>0</v>
      </c>
      <c r="O689" s="286">
        <v>0</v>
      </c>
    </row>
    <row r="690" spans="1:15" x14ac:dyDescent="0.35">
      <c r="A690" s="283" t="s">
        <v>441</v>
      </c>
      <c r="B690" s="283" t="s">
        <v>495</v>
      </c>
      <c r="C690" s="284" t="s">
        <v>496</v>
      </c>
      <c r="D690" s="283" t="s">
        <v>73</v>
      </c>
      <c r="E690" s="284" t="s">
        <v>45</v>
      </c>
      <c r="F690" s="283" t="s">
        <v>484</v>
      </c>
      <c r="G690" s="287" t="s">
        <v>485</v>
      </c>
      <c r="H690" s="283" t="s">
        <v>1053</v>
      </c>
      <c r="I690" s="284" t="s">
        <v>1054</v>
      </c>
      <c r="J690" s="285">
        <v>4000000000</v>
      </c>
      <c r="K690" s="285">
        <v>4000000000</v>
      </c>
      <c r="L690" s="285">
        <v>900000000</v>
      </c>
      <c r="M690" s="285">
        <v>0</v>
      </c>
      <c r="N690" s="286">
        <v>0</v>
      </c>
      <c r="O690" s="286">
        <v>0</v>
      </c>
    </row>
    <row r="691" spans="1:15" x14ac:dyDescent="0.35">
      <c r="A691" s="283" t="s">
        <v>441</v>
      </c>
      <c r="B691" s="283" t="s">
        <v>495</v>
      </c>
      <c r="C691" s="284" t="s">
        <v>496</v>
      </c>
      <c r="D691" s="283" t="s">
        <v>73</v>
      </c>
      <c r="E691" s="284" t="s">
        <v>45</v>
      </c>
      <c r="F691" s="283" t="s">
        <v>484</v>
      </c>
      <c r="G691" s="287" t="s">
        <v>485</v>
      </c>
      <c r="H691" s="283" t="s">
        <v>1055</v>
      </c>
      <c r="I691" s="284" t="s">
        <v>1056</v>
      </c>
      <c r="J691" s="285">
        <v>250934440000</v>
      </c>
      <c r="K691" s="285">
        <v>236411297608</v>
      </c>
      <c r="L691" s="285">
        <v>185986567130.12</v>
      </c>
      <c r="M691" s="285">
        <v>121968385179.12</v>
      </c>
      <c r="N691" s="286">
        <v>423318330</v>
      </c>
      <c r="O691" s="286">
        <v>423318330</v>
      </c>
    </row>
    <row r="692" spans="1:15" x14ac:dyDescent="0.35">
      <c r="A692" s="283" t="s">
        <v>441</v>
      </c>
      <c r="B692" s="283" t="s">
        <v>495</v>
      </c>
      <c r="C692" s="284" t="s">
        <v>496</v>
      </c>
      <c r="D692" s="283" t="s">
        <v>73</v>
      </c>
      <c r="E692" s="284" t="s">
        <v>45</v>
      </c>
      <c r="F692" s="283" t="s">
        <v>484</v>
      </c>
      <c r="G692" s="287" t="s">
        <v>485</v>
      </c>
      <c r="H692" s="283" t="s">
        <v>1057</v>
      </c>
      <c r="I692" s="284" t="s">
        <v>1058</v>
      </c>
      <c r="J692" s="285">
        <v>120492000000</v>
      </c>
      <c r="K692" s="285">
        <v>101515142392</v>
      </c>
      <c r="L692" s="285">
        <v>92483709703</v>
      </c>
      <c r="M692" s="285">
        <v>2972671632</v>
      </c>
      <c r="N692" s="286">
        <v>377210982</v>
      </c>
      <c r="O692" s="286">
        <v>376822662</v>
      </c>
    </row>
    <row r="693" spans="1:15" x14ac:dyDescent="0.35">
      <c r="A693" s="283" t="s">
        <v>441</v>
      </c>
      <c r="B693" s="283" t="s">
        <v>495</v>
      </c>
      <c r="C693" s="284" t="s">
        <v>496</v>
      </c>
      <c r="D693" s="283" t="s">
        <v>73</v>
      </c>
      <c r="E693" s="284" t="s">
        <v>45</v>
      </c>
      <c r="F693" s="283" t="s">
        <v>445</v>
      </c>
      <c r="G693" s="287" t="s">
        <v>1030</v>
      </c>
      <c r="H693" s="283" t="s">
        <v>1059</v>
      </c>
      <c r="I693" s="284" t="s">
        <v>1060</v>
      </c>
      <c r="J693" s="285">
        <v>420000000</v>
      </c>
      <c r="K693" s="285">
        <v>420000000</v>
      </c>
      <c r="L693" s="285">
        <v>137552255</v>
      </c>
      <c r="M693" s="285">
        <v>137552255</v>
      </c>
      <c r="N693" s="286">
        <v>0</v>
      </c>
      <c r="O693" s="286">
        <v>0</v>
      </c>
    </row>
    <row r="694" spans="1:15" x14ac:dyDescent="0.35">
      <c r="A694" s="283" t="s">
        <v>3240</v>
      </c>
      <c r="B694" s="283" t="s">
        <v>96</v>
      </c>
      <c r="C694" s="284" t="s">
        <v>3020</v>
      </c>
      <c r="D694" s="283" t="s">
        <v>73</v>
      </c>
      <c r="E694" s="284" t="s">
        <v>45</v>
      </c>
      <c r="F694" s="283" t="s">
        <v>103</v>
      </c>
      <c r="G694" s="287" t="s">
        <v>2439</v>
      </c>
      <c r="H694" s="283" t="s">
        <v>3021</v>
      </c>
      <c r="I694" s="284" t="s">
        <v>3022</v>
      </c>
      <c r="J694" s="285">
        <v>70000000000</v>
      </c>
      <c r="K694" s="285">
        <v>49878000000</v>
      </c>
      <c r="L694" s="285">
        <v>0</v>
      </c>
      <c r="M694" s="285">
        <v>0</v>
      </c>
      <c r="N694" s="286">
        <v>0</v>
      </c>
      <c r="O694" s="286">
        <v>0</v>
      </c>
    </row>
    <row r="695" spans="1:15" x14ac:dyDescent="0.35">
      <c r="A695" s="283" t="s">
        <v>3240</v>
      </c>
      <c r="B695" s="283" t="s">
        <v>96</v>
      </c>
      <c r="C695" s="284" t="s">
        <v>3020</v>
      </c>
      <c r="D695" s="283" t="s">
        <v>73</v>
      </c>
      <c r="E695" s="284" t="s">
        <v>45</v>
      </c>
      <c r="F695" s="283" t="s">
        <v>103</v>
      </c>
      <c r="G695" s="287" t="s">
        <v>2439</v>
      </c>
      <c r="H695" s="283" t="s">
        <v>2437</v>
      </c>
      <c r="I695" s="284" t="s">
        <v>2438</v>
      </c>
      <c r="J695" s="285">
        <v>409355204550</v>
      </c>
      <c r="K695" s="285">
        <v>309355204550</v>
      </c>
      <c r="L695" s="285">
        <v>0</v>
      </c>
      <c r="M695" s="285">
        <v>0</v>
      </c>
      <c r="N695" s="286">
        <v>0</v>
      </c>
      <c r="O695" s="286">
        <v>0</v>
      </c>
    </row>
    <row r="696" spans="1:15" x14ac:dyDescent="0.35">
      <c r="A696" s="283" t="s">
        <v>3240</v>
      </c>
      <c r="B696" s="283" t="s">
        <v>96</v>
      </c>
      <c r="C696" s="284" t="s">
        <v>3020</v>
      </c>
      <c r="D696" s="283" t="s">
        <v>73</v>
      </c>
      <c r="E696" s="284" t="s">
        <v>45</v>
      </c>
      <c r="F696" s="283" t="s">
        <v>103</v>
      </c>
      <c r="G696" s="287" t="s">
        <v>2439</v>
      </c>
      <c r="H696" s="283" t="s">
        <v>2440</v>
      </c>
      <c r="I696" s="284" t="s">
        <v>2441</v>
      </c>
      <c r="J696" s="285">
        <v>644795450</v>
      </c>
      <c r="K696" s="285">
        <v>644795450</v>
      </c>
      <c r="L696" s="285">
        <v>425167498</v>
      </c>
      <c r="M696" s="285">
        <v>425167498</v>
      </c>
      <c r="N696" s="286">
        <v>0</v>
      </c>
      <c r="O696" s="286">
        <v>0</v>
      </c>
    </row>
    <row r="697" spans="1:15" x14ac:dyDescent="0.35">
      <c r="A697" s="283" t="s">
        <v>3240</v>
      </c>
      <c r="B697" s="283" t="s">
        <v>96</v>
      </c>
      <c r="C697" s="284" t="s">
        <v>3020</v>
      </c>
      <c r="D697" s="283" t="s">
        <v>73</v>
      </c>
      <c r="E697" s="284" t="s">
        <v>45</v>
      </c>
      <c r="F697" s="283" t="s">
        <v>103</v>
      </c>
      <c r="G697" s="287" t="s">
        <v>2439</v>
      </c>
      <c r="H697" s="283" t="s">
        <v>2453</v>
      </c>
      <c r="I697" s="284" t="s">
        <v>2454</v>
      </c>
      <c r="J697" s="285">
        <v>9000000000</v>
      </c>
      <c r="K697" s="285">
        <v>9000000000</v>
      </c>
      <c r="L697" s="285">
        <v>8258246687</v>
      </c>
      <c r="M697" s="285">
        <v>334668418</v>
      </c>
      <c r="N697" s="286">
        <v>66945452.600000001</v>
      </c>
      <c r="O697" s="286">
        <v>66945452.600000001</v>
      </c>
    </row>
    <row r="698" spans="1:15" x14ac:dyDescent="0.35">
      <c r="A698" s="283" t="s">
        <v>3240</v>
      </c>
      <c r="B698" s="283" t="s">
        <v>96</v>
      </c>
      <c r="C698" s="284" t="s">
        <v>3020</v>
      </c>
      <c r="D698" s="283" t="s">
        <v>73</v>
      </c>
      <c r="E698" s="284" t="s">
        <v>45</v>
      </c>
      <c r="F698" s="283" t="s">
        <v>105</v>
      </c>
      <c r="G698" s="287" t="s">
        <v>1506</v>
      </c>
      <c r="H698" s="283" t="s">
        <v>2400</v>
      </c>
      <c r="I698" s="284" t="s">
        <v>2401</v>
      </c>
      <c r="J698" s="285">
        <v>127673000000</v>
      </c>
      <c r="K698" s="285">
        <v>127673000000</v>
      </c>
      <c r="L698" s="285">
        <v>35015086825</v>
      </c>
      <c r="M698" s="285">
        <v>33700018350</v>
      </c>
      <c r="N698" s="286">
        <v>33610538682</v>
      </c>
      <c r="O698" s="286">
        <v>33610538682</v>
      </c>
    </row>
    <row r="699" spans="1:15" x14ac:dyDescent="0.35">
      <c r="A699" s="283" t="s">
        <v>3240</v>
      </c>
      <c r="B699" s="283" t="s">
        <v>96</v>
      </c>
      <c r="C699" s="284" t="s">
        <v>3020</v>
      </c>
      <c r="D699" s="283" t="s">
        <v>73</v>
      </c>
      <c r="E699" s="284" t="s">
        <v>45</v>
      </c>
      <c r="F699" s="283" t="s">
        <v>105</v>
      </c>
      <c r="G699" s="287" t="s">
        <v>1506</v>
      </c>
      <c r="H699" s="283" t="s">
        <v>2427</v>
      </c>
      <c r="I699" s="284" t="s">
        <v>2428</v>
      </c>
      <c r="J699" s="285">
        <v>1744827492541</v>
      </c>
      <c r="K699" s="285">
        <v>1379827492541</v>
      </c>
      <c r="L699" s="285">
        <v>243332486606</v>
      </c>
      <c r="M699" s="285">
        <v>236466198913</v>
      </c>
      <c r="N699" s="286">
        <v>236230889018</v>
      </c>
      <c r="O699" s="286">
        <v>236230889018</v>
      </c>
    </row>
    <row r="700" spans="1:15" x14ac:dyDescent="0.35">
      <c r="A700" s="283" t="s">
        <v>3240</v>
      </c>
      <c r="B700" s="283" t="s">
        <v>96</v>
      </c>
      <c r="C700" s="284" t="s">
        <v>3020</v>
      </c>
      <c r="D700" s="283" t="s">
        <v>73</v>
      </c>
      <c r="E700" s="284" t="s">
        <v>45</v>
      </c>
      <c r="F700" s="283" t="s">
        <v>105</v>
      </c>
      <c r="G700" s="287" t="s">
        <v>1506</v>
      </c>
      <c r="H700" s="283" t="s">
        <v>2408</v>
      </c>
      <c r="I700" s="284" t="s">
        <v>2409</v>
      </c>
      <c r="J700" s="285">
        <v>88312718677</v>
      </c>
      <c r="K700" s="285">
        <v>88312718677</v>
      </c>
      <c r="L700" s="285">
        <v>22167054164.43</v>
      </c>
      <c r="M700" s="285">
        <v>21992808752.43</v>
      </c>
      <c r="N700" s="286">
        <v>138853869</v>
      </c>
      <c r="O700" s="286">
        <v>138853869</v>
      </c>
    </row>
    <row r="701" spans="1:15" x14ac:dyDescent="0.35">
      <c r="A701" s="283" t="s">
        <v>3240</v>
      </c>
      <c r="B701" s="283" t="s">
        <v>96</v>
      </c>
      <c r="C701" s="284" t="s">
        <v>3020</v>
      </c>
      <c r="D701" s="283" t="s">
        <v>73</v>
      </c>
      <c r="E701" s="284" t="s">
        <v>45</v>
      </c>
      <c r="F701" s="283" t="s">
        <v>105</v>
      </c>
      <c r="G701" s="287" t="s">
        <v>1506</v>
      </c>
      <c r="H701" s="283" t="s">
        <v>2449</v>
      </c>
      <c r="I701" s="284" t="s">
        <v>2450</v>
      </c>
      <c r="J701" s="285">
        <v>110230000000</v>
      </c>
      <c r="K701" s="285">
        <v>110230000000</v>
      </c>
      <c r="L701" s="285">
        <v>60882529983.830002</v>
      </c>
      <c r="M701" s="285">
        <v>55322647770.330002</v>
      </c>
      <c r="N701" s="286">
        <v>255826520.5</v>
      </c>
      <c r="O701" s="286">
        <v>255826520.5</v>
      </c>
    </row>
    <row r="702" spans="1:15" x14ac:dyDescent="0.35">
      <c r="A702" s="283" t="s">
        <v>3240</v>
      </c>
      <c r="B702" s="283" t="s">
        <v>96</v>
      </c>
      <c r="C702" s="284" t="s">
        <v>3020</v>
      </c>
      <c r="D702" s="283" t="s">
        <v>73</v>
      </c>
      <c r="E702" s="284" t="s">
        <v>45</v>
      </c>
      <c r="F702" s="283" t="s">
        <v>105</v>
      </c>
      <c r="G702" s="287" t="s">
        <v>1506</v>
      </c>
      <c r="H702" s="283" t="s">
        <v>2451</v>
      </c>
      <c r="I702" s="284" t="s">
        <v>2452</v>
      </c>
      <c r="J702" s="285">
        <v>135280000000</v>
      </c>
      <c r="K702" s="285">
        <v>135280000000</v>
      </c>
      <c r="L702" s="285">
        <v>62701848067.400002</v>
      </c>
      <c r="M702" s="285">
        <v>62329070596.400002</v>
      </c>
      <c r="N702" s="286">
        <v>125472937</v>
      </c>
      <c r="O702" s="286">
        <v>124838023</v>
      </c>
    </row>
    <row r="703" spans="1:15" x14ac:dyDescent="0.35">
      <c r="A703" s="283" t="s">
        <v>3240</v>
      </c>
      <c r="B703" s="283" t="s">
        <v>96</v>
      </c>
      <c r="C703" s="284" t="s">
        <v>3020</v>
      </c>
      <c r="D703" s="283" t="s">
        <v>73</v>
      </c>
      <c r="E703" s="284" t="s">
        <v>45</v>
      </c>
      <c r="F703" s="283" t="s">
        <v>105</v>
      </c>
      <c r="G703" s="287" t="s">
        <v>1506</v>
      </c>
      <c r="H703" s="283" t="s">
        <v>2411</v>
      </c>
      <c r="I703" s="284" t="s">
        <v>2412</v>
      </c>
      <c r="J703" s="285">
        <v>9420000000</v>
      </c>
      <c r="K703" s="285">
        <v>9420000000</v>
      </c>
      <c r="L703" s="285">
        <v>3912055827</v>
      </c>
      <c r="M703" s="285">
        <v>3781206975</v>
      </c>
      <c r="N703" s="286">
        <v>3781206975</v>
      </c>
      <c r="O703" s="286">
        <v>3781206975</v>
      </c>
    </row>
    <row r="704" spans="1:15" x14ac:dyDescent="0.35">
      <c r="A704" s="283" t="s">
        <v>3240</v>
      </c>
      <c r="B704" s="283" t="s">
        <v>96</v>
      </c>
      <c r="C704" s="284" t="s">
        <v>3020</v>
      </c>
      <c r="D704" s="283" t="s">
        <v>73</v>
      </c>
      <c r="E704" s="284" t="s">
        <v>45</v>
      </c>
      <c r="F704" s="283" t="s">
        <v>101</v>
      </c>
      <c r="G704" s="287" t="s">
        <v>102</v>
      </c>
      <c r="H704" s="283" t="s">
        <v>2435</v>
      </c>
      <c r="I704" s="284" t="s">
        <v>2436</v>
      </c>
      <c r="J704" s="285">
        <v>4000000000</v>
      </c>
      <c r="K704" s="285">
        <v>4000000000</v>
      </c>
      <c r="L704" s="285">
        <v>1171478000</v>
      </c>
      <c r="M704" s="285">
        <v>242205611.5</v>
      </c>
      <c r="N704" s="286">
        <v>36947561</v>
      </c>
      <c r="O704" s="286">
        <v>36735923</v>
      </c>
    </row>
    <row r="705" spans="1:15" x14ac:dyDescent="0.35">
      <c r="A705" s="283" t="s">
        <v>3240</v>
      </c>
      <c r="B705" s="283" t="s">
        <v>96</v>
      </c>
      <c r="C705" s="284" t="s">
        <v>3020</v>
      </c>
      <c r="D705" s="283" t="s">
        <v>73</v>
      </c>
      <c r="E705" s="284" t="s">
        <v>45</v>
      </c>
      <c r="F705" s="283" t="s">
        <v>101</v>
      </c>
      <c r="G705" s="287" t="s">
        <v>102</v>
      </c>
      <c r="H705" s="283" t="s">
        <v>3025</v>
      </c>
      <c r="I705" s="284" t="s">
        <v>3026</v>
      </c>
      <c r="J705" s="285">
        <v>47054000000</v>
      </c>
      <c r="K705" s="285">
        <v>47054000000</v>
      </c>
      <c r="L705" s="285">
        <v>17882400888</v>
      </c>
      <c r="M705" s="285">
        <v>10510191095.200001</v>
      </c>
      <c r="N705" s="286">
        <v>9432561900.2000008</v>
      </c>
      <c r="O705" s="286">
        <v>9432561900.2000008</v>
      </c>
    </row>
    <row r="706" spans="1:15" x14ac:dyDescent="0.35">
      <c r="A706" s="283" t="s">
        <v>3240</v>
      </c>
      <c r="B706" s="283" t="s">
        <v>96</v>
      </c>
      <c r="C706" s="284" t="s">
        <v>3020</v>
      </c>
      <c r="D706" s="283" t="s">
        <v>73</v>
      </c>
      <c r="E706" s="284" t="s">
        <v>45</v>
      </c>
      <c r="F706" s="283" t="s">
        <v>97</v>
      </c>
      <c r="G706" s="287" t="s">
        <v>98</v>
      </c>
      <c r="H706" s="283" t="s">
        <v>2406</v>
      </c>
      <c r="I706" s="284" t="s">
        <v>2407</v>
      </c>
      <c r="J706" s="285">
        <v>5000000000</v>
      </c>
      <c r="K706" s="285">
        <v>5000000000</v>
      </c>
      <c r="L706" s="285">
        <v>2020887730</v>
      </c>
      <c r="M706" s="285">
        <v>904738206</v>
      </c>
      <c r="N706" s="286">
        <v>176113608.16</v>
      </c>
      <c r="O706" s="286">
        <v>168927497.16</v>
      </c>
    </row>
    <row r="707" spans="1:15" x14ac:dyDescent="0.35">
      <c r="A707" s="283" t="s">
        <v>3240</v>
      </c>
      <c r="B707" s="283" t="s">
        <v>96</v>
      </c>
      <c r="C707" s="284" t="s">
        <v>3020</v>
      </c>
      <c r="D707" s="283" t="s">
        <v>73</v>
      </c>
      <c r="E707" s="284" t="s">
        <v>45</v>
      </c>
      <c r="F707" s="283" t="s">
        <v>97</v>
      </c>
      <c r="G707" s="287" t="s">
        <v>98</v>
      </c>
      <c r="H707" s="283" t="s">
        <v>2425</v>
      </c>
      <c r="I707" s="284" t="s">
        <v>2426</v>
      </c>
      <c r="J707" s="285">
        <v>1300000000</v>
      </c>
      <c r="K707" s="285">
        <v>0</v>
      </c>
      <c r="L707" s="285">
        <v>0</v>
      </c>
      <c r="M707" s="285">
        <v>0</v>
      </c>
      <c r="N707" s="286">
        <v>0</v>
      </c>
      <c r="O707" s="286">
        <v>0</v>
      </c>
    </row>
    <row r="708" spans="1:15" x14ac:dyDescent="0.35">
      <c r="A708" s="283" t="s">
        <v>3240</v>
      </c>
      <c r="B708" s="283" t="s">
        <v>96</v>
      </c>
      <c r="C708" s="284" t="s">
        <v>3020</v>
      </c>
      <c r="D708" s="283" t="s">
        <v>73</v>
      </c>
      <c r="E708" s="284" t="s">
        <v>45</v>
      </c>
      <c r="F708" s="283" t="s">
        <v>97</v>
      </c>
      <c r="G708" s="287" t="s">
        <v>98</v>
      </c>
      <c r="H708" s="283" t="s">
        <v>2442</v>
      </c>
      <c r="I708" s="284" t="s">
        <v>3023</v>
      </c>
      <c r="J708" s="285">
        <v>8000000000</v>
      </c>
      <c r="K708" s="285">
        <v>6000000000</v>
      </c>
      <c r="L708" s="285">
        <v>4905886357</v>
      </c>
      <c r="M708" s="285">
        <v>1194682463</v>
      </c>
      <c r="N708" s="286">
        <v>153440994.66999999</v>
      </c>
      <c r="O708" s="286">
        <v>153165868.66999999</v>
      </c>
    </row>
    <row r="709" spans="1:15" x14ac:dyDescent="0.35">
      <c r="A709" s="283" t="s">
        <v>3240</v>
      </c>
      <c r="B709" s="283" t="s">
        <v>96</v>
      </c>
      <c r="C709" s="284" t="s">
        <v>3020</v>
      </c>
      <c r="D709" s="283" t="s">
        <v>73</v>
      </c>
      <c r="E709" s="284" t="s">
        <v>45</v>
      </c>
      <c r="F709" s="283" t="s">
        <v>97</v>
      </c>
      <c r="G709" s="287" t="s">
        <v>98</v>
      </c>
      <c r="H709" s="283" t="s">
        <v>2410</v>
      </c>
      <c r="I709" s="284" t="s">
        <v>3024</v>
      </c>
      <c r="J709" s="285">
        <v>1000000000</v>
      </c>
      <c r="K709" s="285">
        <v>1000000000</v>
      </c>
      <c r="L709" s="285">
        <v>238880952</v>
      </c>
      <c r="M709" s="285">
        <v>36000000</v>
      </c>
      <c r="N709" s="286">
        <v>0</v>
      </c>
      <c r="O709" s="286">
        <v>0</v>
      </c>
    </row>
    <row r="710" spans="1:15" x14ac:dyDescent="0.35">
      <c r="A710" s="283" t="s">
        <v>3240</v>
      </c>
      <c r="B710" s="283" t="s">
        <v>96</v>
      </c>
      <c r="C710" s="284" t="s">
        <v>3020</v>
      </c>
      <c r="D710" s="283" t="s">
        <v>73</v>
      </c>
      <c r="E710" s="284" t="s">
        <v>45</v>
      </c>
      <c r="F710" s="283" t="s">
        <v>97</v>
      </c>
      <c r="G710" s="287" t="s">
        <v>98</v>
      </c>
      <c r="H710" s="283" t="s">
        <v>3027</v>
      </c>
      <c r="I710" s="284" t="s">
        <v>3028</v>
      </c>
      <c r="J710" s="285">
        <v>4000000000</v>
      </c>
      <c r="K710" s="285">
        <v>4000000000</v>
      </c>
      <c r="L710" s="285">
        <v>1258941468</v>
      </c>
      <c r="M710" s="285">
        <v>533713229.5</v>
      </c>
      <c r="N710" s="286">
        <v>72512283.5</v>
      </c>
      <c r="O710" s="286">
        <v>71489890.5</v>
      </c>
    </row>
    <row r="711" spans="1:15" x14ac:dyDescent="0.35">
      <c r="A711" s="283" t="s">
        <v>3240</v>
      </c>
      <c r="B711" s="283" t="s">
        <v>96</v>
      </c>
      <c r="C711" s="284" t="s">
        <v>3020</v>
      </c>
      <c r="D711" s="283" t="s">
        <v>73</v>
      </c>
      <c r="E711" s="284" t="s">
        <v>45</v>
      </c>
      <c r="F711" s="283" t="s">
        <v>106</v>
      </c>
      <c r="G711" s="287" t="s">
        <v>107</v>
      </c>
      <c r="H711" s="283" t="s">
        <v>2419</v>
      </c>
      <c r="I711" s="284" t="s">
        <v>2420</v>
      </c>
      <c r="J711" s="285">
        <v>1380000000</v>
      </c>
      <c r="K711" s="285">
        <v>1380000000</v>
      </c>
      <c r="L711" s="285">
        <v>1380000000</v>
      </c>
      <c r="M711" s="285">
        <v>0</v>
      </c>
      <c r="N711" s="286">
        <v>0</v>
      </c>
      <c r="O711" s="286">
        <v>0</v>
      </c>
    </row>
    <row r="712" spans="1:15" x14ac:dyDescent="0.35">
      <c r="A712" s="283" t="s">
        <v>3240</v>
      </c>
      <c r="B712" s="283" t="s">
        <v>96</v>
      </c>
      <c r="C712" s="284" t="s">
        <v>3020</v>
      </c>
      <c r="D712" s="283" t="s">
        <v>73</v>
      </c>
      <c r="E712" s="284" t="s">
        <v>45</v>
      </c>
      <c r="F712" s="283" t="s">
        <v>106</v>
      </c>
      <c r="G712" s="287" t="s">
        <v>107</v>
      </c>
      <c r="H712" s="283" t="s">
        <v>2423</v>
      </c>
      <c r="I712" s="284" t="s">
        <v>2424</v>
      </c>
      <c r="J712" s="285">
        <v>4500000000</v>
      </c>
      <c r="K712" s="285">
        <v>4500000000</v>
      </c>
      <c r="L712" s="285">
        <v>4497168307</v>
      </c>
      <c r="M712" s="285">
        <v>449634186</v>
      </c>
      <c r="N712" s="286">
        <v>90353958</v>
      </c>
      <c r="O712" s="286">
        <v>90353958</v>
      </c>
    </row>
    <row r="713" spans="1:15" x14ac:dyDescent="0.35">
      <c r="A713" s="283" t="s">
        <v>3240</v>
      </c>
      <c r="B713" s="283" t="s">
        <v>96</v>
      </c>
      <c r="C713" s="284" t="s">
        <v>3020</v>
      </c>
      <c r="D713" s="283" t="s">
        <v>73</v>
      </c>
      <c r="E713" s="284" t="s">
        <v>45</v>
      </c>
      <c r="F713" s="283" t="s">
        <v>106</v>
      </c>
      <c r="G713" s="287" t="s">
        <v>107</v>
      </c>
      <c r="H713" s="283" t="s">
        <v>2445</v>
      </c>
      <c r="I713" s="284" t="s">
        <v>2446</v>
      </c>
      <c r="J713" s="285">
        <v>5560000000</v>
      </c>
      <c r="K713" s="285">
        <v>5560000000</v>
      </c>
      <c r="L713" s="285">
        <v>3015945348</v>
      </c>
      <c r="M713" s="285">
        <v>1703957116</v>
      </c>
      <c r="N713" s="286">
        <v>280386402.82999998</v>
      </c>
      <c r="O713" s="286">
        <v>279963922.82999998</v>
      </c>
    </row>
    <row r="714" spans="1:15" x14ac:dyDescent="0.35">
      <c r="A714" s="283" t="s">
        <v>3240</v>
      </c>
      <c r="B714" s="283" t="s">
        <v>96</v>
      </c>
      <c r="C714" s="284" t="s">
        <v>3020</v>
      </c>
      <c r="D714" s="283" t="s">
        <v>73</v>
      </c>
      <c r="E714" s="284" t="s">
        <v>45</v>
      </c>
      <c r="F714" s="283" t="s">
        <v>106</v>
      </c>
      <c r="G714" s="287" t="s">
        <v>107</v>
      </c>
      <c r="H714" s="283" t="s">
        <v>2447</v>
      </c>
      <c r="I714" s="284" t="s">
        <v>2448</v>
      </c>
      <c r="J714" s="285">
        <v>3803000000</v>
      </c>
      <c r="K714" s="285">
        <v>3803000000</v>
      </c>
      <c r="L714" s="285">
        <v>3691446623</v>
      </c>
      <c r="M714" s="285">
        <v>400597909</v>
      </c>
      <c r="N714" s="286">
        <v>29159231</v>
      </c>
      <c r="O714" s="286">
        <v>29159231</v>
      </c>
    </row>
    <row r="715" spans="1:15" x14ac:dyDescent="0.35">
      <c r="A715" s="283" t="s">
        <v>3240</v>
      </c>
      <c r="B715" s="283" t="s">
        <v>96</v>
      </c>
      <c r="C715" s="284" t="s">
        <v>3020</v>
      </c>
      <c r="D715" s="283" t="s">
        <v>73</v>
      </c>
      <c r="E715" s="284" t="s">
        <v>45</v>
      </c>
      <c r="F715" s="283" t="s">
        <v>99</v>
      </c>
      <c r="G715" s="287" t="s">
        <v>100</v>
      </c>
      <c r="H715" s="283" t="s">
        <v>654</v>
      </c>
      <c r="I715" s="284" t="s">
        <v>655</v>
      </c>
      <c r="J715" s="285">
        <v>778000000</v>
      </c>
      <c r="K715" s="285">
        <v>400000000</v>
      </c>
      <c r="L715" s="285">
        <v>183137810</v>
      </c>
      <c r="M715" s="285">
        <v>153137810</v>
      </c>
      <c r="N715" s="286">
        <v>17959781</v>
      </c>
      <c r="O715" s="286">
        <v>17959781</v>
      </c>
    </row>
    <row r="716" spans="1:15" x14ac:dyDescent="0.35">
      <c r="A716" s="283" t="s">
        <v>3240</v>
      </c>
      <c r="B716" s="283" t="s">
        <v>96</v>
      </c>
      <c r="C716" s="284" t="s">
        <v>3020</v>
      </c>
      <c r="D716" s="283" t="s">
        <v>73</v>
      </c>
      <c r="E716" s="284" t="s">
        <v>45</v>
      </c>
      <c r="F716" s="283" t="s">
        <v>99</v>
      </c>
      <c r="G716" s="287" t="s">
        <v>100</v>
      </c>
      <c r="H716" s="283" t="s">
        <v>2421</v>
      </c>
      <c r="I716" s="284" t="s">
        <v>2422</v>
      </c>
      <c r="J716" s="285">
        <v>2611000000</v>
      </c>
      <c r="K716" s="285">
        <v>2611000000</v>
      </c>
      <c r="L716" s="285">
        <v>2316633314</v>
      </c>
      <c r="M716" s="285">
        <v>507221677.5</v>
      </c>
      <c r="N716" s="286">
        <v>35392383.5</v>
      </c>
      <c r="O716" s="286">
        <v>35392383.5</v>
      </c>
    </row>
    <row r="717" spans="1:15" x14ac:dyDescent="0.35">
      <c r="A717" s="283" t="s">
        <v>3240</v>
      </c>
      <c r="B717" s="283" t="s">
        <v>96</v>
      </c>
      <c r="C717" s="284" t="s">
        <v>3020</v>
      </c>
      <c r="D717" s="283" t="s">
        <v>73</v>
      </c>
      <c r="E717" s="284" t="s">
        <v>45</v>
      </c>
      <c r="F717" s="283" t="s">
        <v>99</v>
      </c>
      <c r="G717" s="287" t="s">
        <v>100</v>
      </c>
      <c r="H717" s="283" t="s">
        <v>2404</v>
      </c>
      <c r="I717" s="284" t="s">
        <v>2405</v>
      </c>
      <c r="J717" s="285">
        <v>2124000000</v>
      </c>
      <c r="K717" s="285">
        <v>924000000</v>
      </c>
      <c r="L717" s="285">
        <v>818000000</v>
      </c>
      <c r="M717" s="285">
        <v>161492397</v>
      </c>
      <c r="N717" s="286">
        <v>37665730</v>
      </c>
      <c r="O717" s="286">
        <v>37665730</v>
      </c>
    </row>
    <row r="718" spans="1:15" x14ac:dyDescent="0.35">
      <c r="A718" s="283" t="s">
        <v>3240</v>
      </c>
      <c r="B718" s="283" t="s">
        <v>96</v>
      </c>
      <c r="C718" s="284" t="s">
        <v>3020</v>
      </c>
      <c r="D718" s="283" t="s">
        <v>73</v>
      </c>
      <c r="E718" s="284" t="s">
        <v>45</v>
      </c>
      <c r="F718" s="283" t="s">
        <v>99</v>
      </c>
      <c r="G718" s="287" t="s">
        <v>100</v>
      </c>
      <c r="H718" s="283" t="s">
        <v>2431</v>
      </c>
      <c r="I718" s="284" t="s">
        <v>2432</v>
      </c>
      <c r="J718" s="285">
        <v>1200000000</v>
      </c>
      <c r="K718" s="285">
        <v>1200000000</v>
      </c>
      <c r="L718" s="285">
        <v>1164738013</v>
      </c>
      <c r="M718" s="285">
        <v>79482575</v>
      </c>
      <c r="N718" s="286">
        <v>10755299</v>
      </c>
      <c r="O718" s="286">
        <v>10755299</v>
      </c>
    </row>
    <row r="719" spans="1:15" x14ac:dyDescent="0.35">
      <c r="A719" s="283" t="s">
        <v>3240</v>
      </c>
      <c r="B719" s="283" t="s">
        <v>96</v>
      </c>
      <c r="C719" s="284" t="s">
        <v>3020</v>
      </c>
      <c r="D719" s="283" t="s">
        <v>73</v>
      </c>
      <c r="E719" s="284" t="s">
        <v>45</v>
      </c>
      <c r="F719" s="283" t="s">
        <v>99</v>
      </c>
      <c r="G719" s="287" t="s">
        <v>100</v>
      </c>
      <c r="H719" s="283" t="s">
        <v>1418</v>
      </c>
      <c r="I719" s="284" t="s">
        <v>1419</v>
      </c>
      <c r="J719" s="285">
        <v>11712000000</v>
      </c>
      <c r="K719" s="285">
        <v>11712000000</v>
      </c>
      <c r="L719" s="285">
        <v>11229494940</v>
      </c>
      <c r="M719" s="285">
        <v>11141494940</v>
      </c>
      <c r="N719" s="286">
        <v>1938980937</v>
      </c>
      <c r="O719" s="286">
        <v>1938980937</v>
      </c>
    </row>
    <row r="720" spans="1:15" x14ac:dyDescent="0.35">
      <c r="A720" s="283" t="s">
        <v>3240</v>
      </c>
      <c r="B720" s="283" t="s">
        <v>96</v>
      </c>
      <c r="C720" s="284" t="s">
        <v>3020</v>
      </c>
      <c r="D720" s="283" t="s">
        <v>73</v>
      </c>
      <c r="E720" s="284" t="s">
        <v>45</v>
      </c>
      <c r="F720" s="283" t="s">
        <v>99</v>
      </c>
      <c r="G720" s="287" t="s">
        <v>100</v>
      </c>
      <c r="H720" s="283" t="s">
        <v>2398</v>
      </c>
      <c r="I720" s="284" t="s">
        <v>2399</v>
      </c>
      <c r="J720" s="285">
        <v>458927880</v>
      </c>
      <c r="K720" s="285">
        <v>458927880</v>
      </c>
      <c r="L720" s="285">
        <v>327001000</v>
      </c>
      <c r="M720" s="285">
        <v>249852827.03</v>
      </c>
      <c r="N720" s="286">
        <v>38453343.030000001</v>
      </c>
      <c r="O720" s="286">
        <v>38453343.030000001</v>
      </c>
    </row>
    <row r="721" spans="1:15" x14ac:dyDescent="0.35">
      <c r="A721" s="283" t="s">
        <v>3240</v>
      </c>
      <c r="B721" s="283" t="s">
        <v>96</v>
      </c>
      <c r="C721" s="284" t="s">
        <v>3020</v>
      </c>
      <c r="D721" s="283" t="s">
        <v>73</v>
      </c>
      <c r="E721" s="284" t="s">
        <v>45</v>
      </c>
      <c r="F721" s="283" t="s">
        <v>99</v>
      </c>
      <c r="G721" s="287" t="s">
        <v>100</v>
      </c>
      <c r="H721" s="283" t="s">
        <v>2429</v>
      </c>
      <c r="I721" s="284" t="s">
        <v>2430</v>
      </c>
      <c r="J721" s="285">
        <v>1204000000</v>
      </c>
      <c r="K721" s="285">
        <v>1204000000</v>
      </c>
      <c r="L721" s="285">
        <v>1080416210</v>
      </c>
      <c r="M721" s="285">
        <v>377542767</v>
      </c>
      <c r="N721" s="286">
        <v>62626999.670000002</v>
      </c>
      <c r="O721" s="286">
        <v>62626999.670000002</v>
      </c>
    </row>
    <row r="722" spans="1:15" x14ac:dyDescent="0.35">
      <c r="A722" s="283" t="s">
        <v>3240</v>
      </c>
      <c r="B722" s="283" t="s">
        <v>96</v>
      </c>
      <c r="C722" s="284" t="s">
        <v>3020</v>
      </c>
      <c r="D722" s="283" t="s">
        <v>73</v>
      </c>
      <c r="E722" s="284" t="s">
        <v>45</v>
      </c>
      <c r="F722" s="283" t="s">
        <v>99</v>
      </c>
      <c r="G722" s="287" t="s">
        <v>100</v>
      </c>
      <c r="H722" s="283" t="s">
        <v>2443</v>
      </c>
      <c r="I722" s="284" t="s">
        <v>2444</v>
      </c>
      <c r="J722" s="285">
        <v>3000000000</v>
      </c>
      <c r="K722" s="285">
        <v>3000000000</v>
      </c>
      <c r="L722" s="285">
        <v>1746835534</v>
      </c>
      <c r="M722" s="285">
        <v>1380429828.5</v>
      </c>
      <c r="N722" s="286">
        <v>231837122.5</v>
      </c>
      <c r="O722" s="286">
        <v>231034437.5</v>
      </c>
    </row>
    <row r="723" spans="1:15" x14ac:dyDescent="0.35">
      <c r="A723" s="283" t="s">
        <v>3240</v>
      </c>
      <c r="B723" s="283" t="s">
        <v>96</v>
      </c>
      <c r="C723" s="284" t="s">
        <v>3020</v>
      </c>
      <c r="D723" s="283" t="s">
        <v>73</v>
      </c>
      <c r="E723" s="284" t="s">
        <v>45</v>
      </c>
      <c r="F723" s="283" t="s">
        <v>99</v>
      </c>
      <c r="G723" s="287" t="s">
        <v>100</v>
      </c>
      <c r="H723" s="283" t="s">
        <v>2413</v>
      </c>
      <c r="I723" s="284" t="s">
        <v>2414</v>
      </c>
      <c r="J723" s="285">
        <v>2123000000</v>
      </c>
      <c r="K723" s="285">
        <v>2123000000</v>
      </c>
      <c r="L723" s="285">
        <v>1325325485</v>
      </c>
      <c r="M723" s="285">
        <v>1002850759.5</v>
      </c>
      <c r="N723" s="286">
        <v>118385626.16</v>
      </c>
      <c r="O723" s="286">
        <v>117798986.16</v>
      </c>
    </row>
    <row r="724" spans="1:15" x14ac:dyDescent="0.35">
      <c r="A724" s="283" t="s">
        <v>3240</v>
      </c>
      <c r="B724" s="283" t="s">
        <v>96</v>
      </c>
      <c r="C724" s="284" t="s">
        <v>3020</v>
      </c>
      <c r="D724" s="283" t="s">
        <v>73</v>
      </c>
      <c r="E724" s="284" t="s">
        <v>45</v>
      </c>
      <c r="F724" s="283" t="s">
        <v>104</v>
      </c>
      <c r="G724" s="287" t="s">
        <v>1420</v>
      </c>
      <c r="H724" s="283" t="s">
        <v>652</v>
      </c>
      <c r="I724" s="284" t="s">
        <v>653</v>
      </c>
      <c r="J724" s="285">
        <v>1965000000</v>
      </c>
      <c r="K724" s="285">
        <v>1965000000</v>
      </c>
      <c r="L724" s="285">
        <v>521815833</v>
      </c>
      <c r="M724" s="285">
        <v>417919166</v>
      </c>
      <c r="N724" s="286">
        <v>100974666</v>
      </c>
      <c r="O724" s="286">
        <v>100974666</v>
      </c>
    </row>
    <row r="725" spans="1:15" x14ac:dyDescent="0.35">
      <c r="A725" s="283" t="s">
        <v>3240</v>
      </c>
      <c r="B725" s="283" t="s">
        <v>96</v>
      </c>
      <c r="C725" s="284" t="s">
        <v>3020</v>
      </c>
      <c r="D725" s="283" t="s">
        <v>73</v>
      </c>
      <c r="E725" s="284" t="s">
        <v>45</v>
      </c>
      <c r="F725" s="283" t="s">
        <v>104</v>
      </c>
      <c r="G725" s="287" t="s">
        <v>1420</v>
      </c>
      <c r="H725" s="283" t="s">
        <v>2433</v>
      </c>
      <c r="I725" s="284" t="s">
        <v>2434</v>
      </c>
      <c r="J725" s="285">
        <v>1150000000</v>
      </c>
      <c r="K725" s="285">
        <v>1150000000</v>
      </c>
      <c r="L725" s="285">
        <v>1109328785</v>
      </c>
      <c r="M725" s="285">
        <v>272149544</v>
      </c>
      <c r="N725" s="286">
        <v>30439661</v>
      </c>
      <c r="O725" s="286">
        <v>29292994</v>
      </c>
    </row>
    <row r="726" spans="1:15" x14ac:dyDescent="0.35">
      <c r="A726" s="283" t="s">
        <v>3240</v>
      </c>
      <c r="B726" s="283" t="s">
        <v>96</v>
      </c>
      <c r="C726" s="284" t="s">
        <v>3020</v>
      </c>
      <c r="D726" s="283" t="s">
        <v>73</v>
      </c>
      <c r="E726" s="284" t="s">
        <v>45</v>
      </c>
      <c r="F726" s="283" t="s">
        <v>104</v>
      </c>
      <c r="G726" s="287" t="s">
        <v>1420</v>
      </c>
      <c r="H726" s="283" t="s">
        <v>2402</v>
      </c>
      <c r="I726" s="284" t="s">
        <v>2403</v>
      </c>
      <c r="J726" s="285">
        <v>1700000000</v>
      </c>
      <c r="K726" s="285">
        <v>1700000000</v>
      </c>
      <c r="L726" s="285">
        <v>1392443618</v>
      </c>
      <c r="M726" s="285">
        <v>1197250102</v>
      </c>
      <c r="N726" s="286">
        <v>207237405.5</v>
      </c>
      <c r="O726" s="286">
        <v>205676288.5</v>
      </c>
    </row>
    <row r="727" spans="1:15" x14ac:dyDescent="0.35">
      <c r="A727" s="283" t="s">
        <v>3240</v>
      </c>
      <c r="B727" s="283" t="s">
        <v>96</v>
      </c>
      <c r="C727" s="284" t="s">
        <v>3020</v>
      </c>
      <c r="D727" s="283" t="s">
        <v>73</v>
      </c>
      <c r="E727" s="284" t="s">
        <v>45</v>
      </c>
      <c r="F727" s="283" t="s">
        <v>104</v>
      </c>
      <c r="G727" s="287" t="s">
        <v>1420</v>
      </c>
      <c r="H727" s="283" t="s">
        <v>2417</v>
      </c>
      <c r="I727" s="284" t="s">
        <v>2418</v>
      </c>
      <c r="J727" s="285">
        <v>30749121290</v>
      </c>
      <c r="K727" s="285">
        <v>16749121290</v>
      </c>
      <c r="L727" s="285">
        <v>4150354908</v>
      </c>
      <c r="M727" s="285">
        <v>2509484908</v>
      </c>
      <c r="N727" s="286">
        <v>669274567.5</v>
      </c>
      <c r="O727" s="286">
        <v>654274567.5</v>
      </c>
    </row>
    <row r="728" spans="1:15" x14ac:dyDescent="0.35">
      <c r="A728" s="283" t="s">
        <v>3240</v>
      </c>
      <c r="B728" s="283" t="s">
        <v>96</v>
      </c>
      <c r="C728" s="284" t="s">
        <v>3020</v>
      </c>
      <c r="D728" s="283" t="s">
        <v>73</v>
      </c>
      <c r="E728" s="284" t="s">
        <v>45</v>
      </c>
      <c r="F728" s="283" t="s">
        <v>104</v>
      </c>
      <c r="G728" s="287" t="s">
        <v>1420</v>
      </c>
      <c r="H728" s="283" t="s">
        <v>2415</v>
      </c>
      <c r="I728" s="284" t="s">
        <v>2416</v>
      </c>
      <c r="J728" s="285">
        <v>603000000</v>
      </c>
      <c r="K728" s="285">
        <v>603000000</v>
      </c>
      <c r="L728" s="285">
        <v>0</v>
      </c>
      <c r="M728" s="285">
        <v>0</v>
      </c>
      <c r="N728" s="286">
        <v>0</v>
      </c>
      <c r="O728" s="286">
        <v>0</v>
      </c>
    </row>
    <row r="729" spans="1:15" x14ac:dyDescent="0.35">
      <c r="A729" s="283" t="s">
        <v>3240</v>
      </c>
      <c r="B729" s="283" t="s">
        <v>96</v>
      </c>
      <c r="C729" s="284" t="s">
        <v>3020</v>
      </c>
      <c r="D729" s="283" t="s">
        <v>73</v>
      </c>
      <c r="E729" s="284" t="s">
        <v>45</v>
      </c>
      <c r="F729" s="283" t="s">
        <v>104</v>
      </c>
      <c r="G729" s="287" t="s">
        <v>1420</v>
      </c>
      <c r="H729" s="283" t="s">
        <v>3029</v>
      </c>
      <c r="I729" s="284" t="s">
        <v>3030</v>
      </c>
      <c r="J729" s="285">
        <v>2000000000</v>
      </c>
      <c r="K729" s="285">
        <v>2000000000</v>
      </c>
      <c r="L729" s="285">
        <v>295011493</v>
      </c>
      <c r="M729" s="285">
        <v>295011493</v>
      </c>
      <c r="N729" s="286">
        <v>30785454</v>
      </c>
      <c r="O729" s="286">
        <v>30785454</v>
      </c>
    </row>
    <row r="730" spans="1:15" x14ac:dyDescent="0.35">
      <c r="A730" s="283" t="s">
        <v>3240</v>
      </c>
      <c r="B730" s="283" t="s">
        <v>96</v>
      </c>
      <c r="C730" s="284" t="s">
        <v>3020</v>
      </c>
      <c r="D730" s="283" t="s">
        <v>73</v>
      </c>
      <c r="E730" s="284" t="s">
        <v>45</v>
      </c>
      <c r="F730" s="283" t="s">
        <v>104</v>
      </c>
      <c r="G730" s="287" t="s">
        <v>1420</v>
      </c>
      <c r="H730" s="283" t="s">
        <v>3031</v>
      </c>
      <c r="I730" s="284" t="s">
        <v>3032</v>
      </c>
      <c r="J730" s="285">
        <v>5004000000</v>
      </c>
      <c r="K730" s="285">
        <v>5004000000</v>
      </c>
      <c r="L730" s="285">
        <v>1717945491</v>
      </c>
      <c r="M730" s="285">
        <v>904348379.84000003</v>
      </c>
      <c r="N730" s="286">
        <v>9070000</v>
      </c>
      <c r="O730" s="286">
        <v>9070000</v>
      </c>
    </row>
    <row r="731" spans="1:15" x14ac:dyDescent="0.35">
      <c r="A731" s="283" t="s">
        <v>3240</v>
      </c>
      <c r="B731" s="283" t="s">
        <v>96</v>
      </c>
      <c r="C731" s="284" t="s">
        <v>3020</v>
      </c>
      <c r="D731" s="283" t="s">
        <v>89</v>
      </c>
      <c r="E731" s="284" t="s">
        <v>45</v>
      </c>
      <c r="F731" s="283" t="s">
        <v>105</v>
      </c>
      <c r="G731" s="287" t="s">
        <v>1506</v>
      </c>
      <c r="H731" s="283" t="s">
        <v>2411</v>
      </c>
      <c r="I731" s="284" t="s">
        <v>2412</v>
      </c>
      <c r="J731" s="285">
        <v>31874008178</v>
      </c>
      <c r="K731" s="285">
        <v>31874008178</v>
      </c>
      <c r="L731" s="285">
        <v>31874008178</v>
      </c>
      <c r="M731" s="285">
        <v>169208213</v>
      </c>
      <c r="N731" s="286">
        <v>0</v>
      </c>
      <c r="O731" s="286">
        <v>0</v>
      </c>
    </row>
    <row r="732" spans="1:15" x14ac:dyDescent="0.35">
      <c r="A732" s="283" t="s">
        <v>3240</v>
      </c>
      <c r="B732" s="283" t="s">
        <v>108</v>
      </c>
      <c r="C732" s="284" t="s">
        <v>109</v>
      </c>
      <c r="D732" s="283" t="s">
        <v>89</v>
      </c>
      <c r="E732" s="284" t="s">
        <v>45</v>
      </c>
      <c r="F732" s="283" t="s">
        <v>99</v>
      </c>
      <c r="G732" s="287" t="s">
        <v>100</v>
      </c>
      <c r="H732" s="283" t="s">
        <v>1496</v>
      </c>
      <c r="I732" s="284" t="s">
        <v>3033</v>
      </c>
      <c r="J732" s="285">
        <v>9172996272</v>
      </c>
      <c r="K732" s="285">
        <v>9172996272</v>
      </c>
      <c r="L732" s="285">
        <v>1561571296</v>
      </c>
      <c r="M732" s="285">
        <v>688607284</v>
      </c>
      <c r="N732" s="286">
        <v>86429299</v>
      </c>
      <c r="O732" s="286">
        <v>86429299</v>
      </c>
    </row>
    <row r="733" spans="1:15" x14ac:dyDescent="0.35">
      <c r="A733" s="283" t="s">
        <v>3240</v>
      </c>
      <c r="B733" s="283" t="s">
        <v>108</v>
      </c>
      <c r="C733" s="284" t="s">
        <v>109</v>
      </c>
      <c r="D733" s="283" t="s">
        <v>89</v>
      </c>
      <c r="E733" s="284" t="s">
        <v>45</v>
      </c>
      <c r="F733" s="283" t="s">
        <v>99</v>
      </c>
      <c r="G733" s="287" t="s">
        <v>100</v>
      </c>
      <c r="H733" s="283" t="s">
        <v>1497</v>
      </c>
      <c r="I733" s="284" t="s">
        <v>1498</v>
      </c>
      <c r="J733" s="285">
        <v>462000000</v>
      </c>
      <c r="K733" s="285">
        <v>462000000</v>
      </c>
      <c r="L733" s="285">
        <v>139605870</v>
      </c>
      <c r="M733" s="285">
        <v>111916735</v>
      </c>
      <c r="N733" s="286">
        <v>7302935.5</v>
      </c>
      <c r="O733" s="286">
        <v>3651467.5</v>
      </c>
    </row>
    <row r="734" spans="1:15" x14ac:dyDescent="0.35">
      <c r="A734" s="283" t="s">
        <v>3240</v>
      </c>
      <c r="B734" s="283" t="s">
        <v>108</v>
      </c>
      <c r="C734" s="284" t="s">
        <v>109</v>
      </c>
      <c r="D734" s="283" t="s">
        <v>89</v>
      </c>
      <c r="E734" s="284" t="s">
        <v>45</v>
      </c>
      <c r="F734" s="283" t="s">
        <v>104</v>
      </c>
      <c r="G734" s="287" t="s">
        <v>1420</v>
      </c>
      <c r="H734" s="283" t="s">
        <v>1499</v>
      </c>
      <c r="I734" s="284" t="s">
        <v>3034</v>
      </c>
      <c r="J734" s="285">
        <v>5790000000</v>
      </c>
      <c r="K734" s="285">
        <v>5790000000</v>
      </c>
      <c r="L734" s="285">
        <v>688642839.38999999</v>
      </c>
      <c r="M734" s="285">
        <v>549542043.14999998</v>
      </c>
      <c r="N734" s="286">
        <v>218313028.12</v>
      </c>
      <c r="O734" s="286">
        <v>218313028.12</v>
      </c>
    </row>
    <row r="735" spans="1:15" x14ac:dyDescent="0.35">
      <c r="A735" s="283" t="s">
        <v>3240</v>
      </c>
      <c r="B735" s="283" t="s">
        <v>108</v>
      </c>
      <c r="C735" s="284" t="s">
        <v>109</v>
      </c>
      <c r="D735" s="283" t="s">
        <v>89</v>
      </c>
      <c r="E735" s="284" t="s">
        <v>45</v>
      </c>
      <c r="F735" s="283" t="s">
        <v>104</v>
      </c>
      <c r="G735" s="287" t="s">
        <v>1420</v>
      </c>
      <c r="H735" s="283" t="s">
        <v>1500</v>
      </c>
      <c r="I735" s="284" t="s">
        <v>3035</v>
      </c>
      <c r="J735" s="285">
        <v>360000000</v>
      </c>
      <c r="K735" s="285">
        <v>360000000</v>
      </c>
      <c r="L735" s="285">
        <v>179825600</v>
      </c>
      <c r="M735" s="285">
        <v>29825600</v>
      </c>
      <c r="N735" s="286">
        <v>0</v>
      </c>
      <c r="O735" s="286">
        <v>0</v>
      </c>
    </row>
    <row r="736" spans="1:15" x14ac:dyDescent="0.35">
      <c r="A736" s="283" t="s">
        <v>3240</v>
      </c>
      <c r="B736" s="283" t="s">
        <v>110</v>
      </c>
      <c r="C736" s="284" t="s">
        <v>111</v>
      </c>
      <c r="D736" s="283" t="s">
        <v>73</v>
      </c>
      <c r="E736" s="284" t="s">
        <v>45</v>
      </c>
      <c r="F736" s="283" t="s">
        <v>99</v>
      </c>
      <c r="G736" s="287" t="s">
        <v>100</v>
      </c>
      <c r="H736" s="283" t="s">
        <v>657</v>
      </c>
      <c r="I736" s="284" t="s">
        <v>1501</v>
      </c>
      <c r="J736" s="285">
        <v>2220000000</v>
      </c>
      <c r="K736" s="285">
        <v>2220000000</v>
      </c>
      <c r="L736" s="285">
        <v>2220000000</v>
      </c>
      <c r="M736" s="285">
        <v>0</v>
      </c>
      <c r="N736" s="286">
        <v>0</v>
      </c>
      <c r="O736" s="286">
        <v>0</v>
      </c>
    </row>
    <row r="737" spans="1:15" x14ac:dyDescent="0.35">
      <c r="A737" s="283" t="s">
        <v>3240</v>
      </c>
      <c r="B737" s="283" t="s">
        <v>110</v>
      </c>
      <c r="C737" s="284" t="s">
        <v>111</v>
      </c>
      <c r="D737" s="283" t="s">
        <v>73</v>
      </c>
      <c r="E737" s="284" t="s">
        <v>45</v>
      </c>
      <c r="F737" s="283" t="s">
        <v>99</v>
      </c>
      <c r="G737" s="287" t="s">
        <v>100</v>
      </c>
      <c r="H737" s="283" t="s">
        <v>659</v>
      </c>
      <c r="I737" s="284" t="s">
        <v>1424</v>
      </c>
      <c r="J737" s="285">
        <v>990000000</v>
      </c>
      <c r="K737" s="285">
        <v>990000000</v>
      </c>
      <c r="L737" s="285">
        <v>688343779.14999998</v>
      </c>
      <c r="M737" s="285">
        <v>645610090.14999998</v>
      </c>
      <c r="N737" s="286">
        <v>140000</v>
      </c>
      <c r="O737" s="286">
        <v>140000</v>
      </c>
    </row>
    <row r="738" spans="1:15" x14ac:dyDescent="0.35">
      <c r="A738" s="283" t="s">
        <v>3240</v>
      </c>
      <c r="B738" s="283" t="s">
        <v>110</v>
      </c>
      <c r="C738" s="284" t="s">
        <v>111</v>
      </c>
      <c r="D738" s="283" t="s">
        <v>73</v>
      </c>
      <c r="E738" s="284" t="s">
        <v>45</v>
      </c>
      <c r="F738" s="283" t="s">
        <v>99</v>
      </c>
      <c r="G738" s="287" t="s">
        <v>100</v>
      </c>
      <c r="H738" s="283" t="s">
        <v>660</v>
      </c>
      <c r="I738" s="284" t="s">
        <v>1502</v>
      </c>
      <c r="J738" s="285">
        <v>1875000000</v>
      </c>
      <c r="K738" s="285">
        <v>1875000000</v>
      </c>
      <c r="L738" s="285">
        <v>394552092</v>
      </c>
      <c r="M738" s="285">
        <v>0</v>
      </c>
      <c r="N738" s="286">
        <v>0</v>
      </c>
      <c r="O738" s="286">
        <v>0</v>
      </c>
    </row>
    <row r="739" spans="1:15" x14ac:dyDescent="0.35">
      <c r="A739" s="283" t="s">
        <v>3240</v>
      </c>
      <c r="B739" s="283" t="s">
        <v>110</v>
      </c>
      <c r="C739" s="284" t="s">
        <v>111</v>
      </c>
      <c r="D739" s="283" t="s">
        <v>73</v>
      </c>
      <c r="E739" s="284" t="s">
        <v>45</v>
      </c>
      <c r="F739" s="283" t="s">
        <v>99</v>
      </c>
      <c r="G739" s="287" t="s">
        <v>100</v>
      </c>
      <c r="H739" s="283" t="s">
        <v>661</v>
      </c>
      <c r="I739" s="284" t="s">
        <v>1503</v>
      </c>
      <c r="J739" s="285">
        <v>548000000</v>
      </c>
      <c r="K739" s="285">
        <v>548000000</v>
      </c>
      <c r="L739" s="285">
        <v>211528510</v>
      </c>
      <c r="M739" s="285">
        <v>81528510</v>
      </c>
      <c r="N739" s="286">
        <v>8553203</v>
      </c>
      <c r="O739" s="286">
        <v>8553203</v>
      </c>
    </row>
    <row r="740" spans="1:15" x14ac:dyDescent="0.35">
      <c r="A740" s="283" t="s">
        <v>3240</v>
      </c>
      <c r="B740" s="283" t="s">
        <v>110</v>
      </c>
      <c r="C740" s="284" t="s">
        <v>111</v>
      </c>
      <c r="D740" s="283" t="s">
        <v>73</v>
      </c>
      <c r="E740" s="284" t="s">
        <v>45</v>
      </c>
      <c r="F740" s="283" t="s">
        <v>99</v>
      </c>
      <c r="G740" s="287" t="s">
        <v>100</v>
      </c>
      <c r="H740" s="283" t="s">
        <v>662</v>
      </c>
      <c r="I740" s="284" t="s">
        <v>1425</v>
      </c>
      <c r="J740" s="285">
        <v>186000000</v>
      </c>
      <c r="K740" s="285">
        <v>186000000</v>
      </c>
      <c r="L740" s="285">
        <v>186000000</v>
      </c>
      <c r="M740" s="285">
        <v>0</v>
      </c>
      <c r="N740" s="286">
        <v>0</v>
      </c>
      <c r="O740" s="286">
        <v>0</v>
      </c>
    </row>
    <row r="741" spans="1:15" x14ac:dyDescent="0.35">
      <c r="A741" s="283" t="s">
        <v>3240</v>
      </c>
      <c r="B741" s="283" t="s">
        <v>110</v>
      </c>
      <c r="C741" s="284" t="s">
        <v>111</v>
      </c>
      <c r="D741" s="283" t="s">
        <v>73</v>
      </c>
      <c r="E741" s="284" t="s">
        <v>45</v>
      </c>
      <c r="F741" s="283" t="s">
        <v>99</v>
      </c>
      <c r="G741" s="287" t="s">
        <v>100</v>
      </c>
      <c r="H741" s="283" t="s">
        <v>1504</v>
      </c>
      <c r="I741" s="284" t="s">
        <v>1505</v>
      </c>
      <c r="J741" s="285">
        <v>1646000000</v>
      </c>
      <c r="K741" s="285">
        <v>1646000000</v>
      </c>
      <c r="L741" s="285">
        <v>912939819</v>
      </c>
      <c r="M741" s="285">
        <v>820396873</v>
      </c>
      <c r="N741" s="286">
        <v>162137752</v>
      </c>
      <c r="O741" s="286">
        <v>162137752</v>
      </c>
    </row>
    <row r="742" spans="1:15" x14ac:dyDescent="0.35">
      <c r="A742" s="283" t="s">
        <v>3240</v>
      </c>
      <c r="B742" s="283" t="s">
        <v>110</v>
      </c>
      <c r="C742" s="284" t="s">
        <v>111</v>
      </c>
      <c r="D742" s="283" t="s">
        <v>73</v>
      </c>
      <c r="E742" s="284" t="s">
        <v>45</v>
      </c>
      <c r="F742" s="283" t="s">
        <v>104</v>
      </c>
      <c r="G742" s="287" t="s">
        <v>1420</v>
      </c>
      <c r="H742" s="283" t="s">
        <v>658</v>
      </c>
      <c r="I742" s="284" t="s">
        <v>1423</v>
      </c>
      <c r="J742" s="285">
        <v>704485999</v>
      </c>
      <c r="K742" s="285">
        <v>704485999</v>
      </c>
      <c r="L742" s="285">
        <v>574142842</v>
      </c>
      <c r="M742" s="285">
        <v>453008992</v>
      </c>
      <c r="N742" s="286">
        <v>111982807</v>
      </c>
      <c r="O742" s="286">
        <v>111982807</v>
      </c>
    </row>
    <row r="743" spans="1:15" x14ac:dyDescent="0.35">
      <c r="A743" s="283" t="s">
        <v>3240</v>
      </c>
      <c r="B743" s="283" t="s">
        <v>110</v>
      </c>
      <c r="C743" s="284" t="s">
        <v>111</v>
      </c>
      <c r="D743" s="283" t="s">
        <v>73</v>
      </c>
      <c r="E743" s="284" t="s">
        <v>45</v>
      </c>
      <c r="F743" s="283" t="s">
        <v>104</v>
      </c>
      <c r="G743" s="287" t="s">
        <v>1420</v>
      </c>
      <c r="H743" s="283" t="s">
        <v>656</v>
      </c>
      <c r="I743" s="284" t="s">
        <v>3036</v>
      </c>
      <c r="J743" s="285">
        <v>1201000000</v>
      </c>
      <c r="K743" s="285">
        <v>1201000000</v>
      </c>
      <c r="L743" s="285">
        <v>459390906</v>
      </c>
      <c r="M743" s="285">
        <v>417693936</v>
      </c>
      <c r="N743" s="286">
        <v>24482974</v>
      </c>
      <c r="O743" s="286">
        <v>24482974</v>
      </c>
    </row>
    <row r="744" spans="1:15" x14ac:dyDescent="0.35">
      <c r="A744" s="283" t="s">
        <v>3240</v>
      </c>
      <c r="B744" s="283" t="s">
        <v>110</v>
      </c>
      <c r="C744" s="284" t="s">
        <v>111</v>
      </c>
      <c r="D744" s="283" t="s">
        <v>76</v>
      </c>
      <c r="E744" s="284" t="s">
        <v>46</v>
      </c>
      <c r="F744" s="283" t="s">
        <v>99</v>
      </c>
      <c r="G744" s="287" t="s">
        <v>100</v>
      </c>
      <c r="H744" s="283" t="s">
        <v>659</v>
      </c>
      <c r="I744" s="284" t="s">
        <v>1424</v>
      </c>
      <c r="J744" s="285">
        <v>1789000000</v>
      </c>
      <c r="K744" s="285">
        <v>1789000000</v>
      </c>
      <c r="L744" s="285">
        <v>68900633</v>
      </c>
      <c r="M744" s="285">
        <v>1050002</v>
      </c>
      <c r="N744" s="286">
        <v>1050000</v>
      </c>
      <c r="O744" s="286">
        <v>1050000</v>
      </c>
    </row>
    <row r="745" spans="1:15" x14ac:dyDescent="0.35">
      <c r="A745" s="283" t="s">
        <v>3240</v>
      </c>
      <c r="B745" s="283" t="s">
        <v>110</v>
      </c>
      <c r="C745" s="284" t="s">
        <v>111</v>
      </c>
      <c r="D745" s="283" t="s">
        <v>76</v>
      </c>
      <c r="E745" s="284" t="s">
        <v>46</v>
      </c>
      <c r="F745" s="283" t="s">
        <v>99</v>
      </c>
      <c r="G745" s="287" t="s">
        <v>100</v>
      </c>
      <c r="H745" s="283" t="s">
        <v>660</v>
      </c>
      <c r="I745" s="284" t="s">
        <v>1502</v>
      </c>
      <c r="J745" s="285">
        <v>3904366200</v>
      </c>
      <c r="K745" s="285">
        <v>3904366200</v>
      </c>
      <c r="L745" s="285">
        <v>512468262</v>
      </c>
      <c r="M745" s="285">
        <v>0</v>
      </c>
      <c r="N745" s="286">
        <v>0</v>
      </c>
      <c r="O745" s="286">
        <v>0</v>
      </c>
    </row>
    <row r="746" spans="1:15" x14ac:dyDescent="0.35">
      <c r="A746" s="283" t="s">
        <v>3240</v>
      </c>
      <c r="B746" s="283" t="s">
        <v>110</v>
      </c>
      <c r="C746" s="284" t="s">
        <v>111</v>
      </c>
      <c r="D746" s="283" t="s">
        <v>76</v>
      </c>
      <c r="E746" s="284" t="s">
        <v>46</v>
      </c>
      <c r="F746" s="283" t="s">
        <v>104</v>
      </c>
      <c r="G746" s="287" t="s">
        <v>1420</v>
      </c>
      <c r="H746" s="283" t="s">
        <v>1421</v>
      </c>
      <c r="I746" s="284" t="s">
        <v>1422</v>
      </c>
      <c r="J746" s="285">
        <v>2127800000</v>
      </c>
      <c r="K746" s="285">
        <v>2127800000</v>
      </c>
      <c r="L746" s="285">
        <v>1000000000</v>
      </c>
      <c r="M746" s="285">
        <v>0</v>
      </c>
      <c r="N746" s="286">
        <v>0</v>
      </c>
      <c r="O746" s="286">
        <v>0</v>
      </c>
    </row>
    <row r="747" spans="1:15" x14ac:dyDescent="0.35">
      <c r="A747" s="283" t="s">
        <v>3240</v>
      </c>
      <c r="B747" s="283" t="s">
        <v>263</v>
      </c>
      <c r="C747" s="284" t="s">
        <v>264</v>
      </c>
      <c r="D747" s="283" t="s">
        <v>76</v>
      </c>
      <c r="E747" s="284" t="s">
        <v>46</v>
      </c>
      <c r="F747" s="283" t="s">
        <v>105</v>
      </c>
      <c r="G747" s="287" t="s">
        <v>1506</v>
      </c>
      <c r="H747" s="283" t="s">
        <v>3039</v>
      </c>
      <c r="I747" s="284" t="s">
        <v>3040</v>
      </c>
      <c r="J747" s="285">
        <v>5274629335</v>
      </c>
      <c r="K747" s="285">
        <v>5274629335</v>
      </c>
      <c r="L747" s="285">
        <v>848050903</v>
      </c>
      <c r="M747" s="285">
        <v>606476627</v>
      </c>
      <c r="N747" s="286">
        <v>116476296</v>
      </c>
      <c r="O747" s="286">
        <v>116476296</v>
      </c>
    </row>
    <row r="748" spans="1:15" x14ac:dyDescent="0.35">
      <c r="A748" s="283" t="s">
        <v>3240</v>
      </c>
      <c r="B748" s="283" t="s">
        <v>263</v>
      </c>
      <c r="C748" s="284" t="s">
        <v>264</v>
      </c>
      <c r="D748" s="283" t="s">
        <v>76</v>
      </c>
      <c r="E748" s="284" t="s">
        <v>46</v>
      </c>
      <c r="F748" s="283" t="s">
        <v>105</v>
      </c>
      <c r="G748" s="287" t="s">
        <v>1506</v>
      </c>
      <c r="H748" s="283" t="s">
        <v>3047</v>
      </c>
      <c r="I748" s="284" t="s">
        <v>3048</v>
      </c>
      <c r="J748" s="285">
        <v>990000000</v>
      </c>
      <c r="K748" s="285">
        <v>990000000</v>
      </c>
      <c r="L748" s="285">
        <v>296978441</v>
      </c>
      <c r="M748" s="285">
        <v>295990553</v>
      </c>
      <c r="N748" s="286">
        <v>64586283</v>
      </c>
      <c r="O748" s="286">
        <v>64586283</v>
      </c>
    </row>
    <row r="749" spans="1:15" x14ac:dyDescent="0.35">
      <c r="A749" s="283" t="s">
        <v>3240</v>
      </c>
      <c r="B749" s="283" t="s">
        <v>263</v>
      </c>
      <c r="C749" s="284" t="s">
        <v>264</v>
      </c>
      <c r="D749" s="283" t="s">
        <v>76</v>
      </c>
      <c r="E749" s="284" t="s">
        <v>46</v>
      </c>
      <c r="F749" s="283" t="s">
        <v>101</v>
      </c>
      <c r="G749" s="287" t="s">
        <v>102</v>
      </c>
      <c r="H749" s="283" t="s">
        <v>3043</v>
      </c>
      <c r="I749" s="284" t="s">
        <v>3044</v>
      </c>
      <c r="J749" s="285">
        <v>2153627000</v>
      </c>
      <c r="K749" s="285">
        <v>2153627000</v>
      </c>
      <c r="L749" s="285">
        <v>437570000</v>
      </c>
      <c r="M749" s="285">
        <v>357570000</v>
      </c>
      <c r="N749" s="286">
        <v>0</v>
      </c>
      <c r="O749" s="286">
        <v>0</v>
      </c>
    </row>
    <row r="750" spans="1:15" x14ac:dyDescent="0.35">
      <c r="A750" s="283" t="s">
        <v>3240</v>
      </c>
      <c r="B750" s="283" t="s">
        <v>263</v>
      </c>
      <c r="C750" s="284" t="s">
        <v>264</v>
      </c>
      <c r="D750" s="283" t="s">
        <v>76</v>
      </c>
      <c r="E750" s="284" t="s">
        <v>46</v>
      </c>
      <c r="F750" s="283" t="s">
        <v>106</v>
      </c>
      <c r="G750" s="287" t="s">
        <v>107</v>
      </c>
      <c r="H750" s="283" t="s">
        <v>3037</v>
      </c>
      <c r="I750" s="284" t="s">
        <v>3038</v>
      </c>
      <c r="J750" s="285">
        <v>2035000000</v>
      </c>
      <c r="K750" s="285">
        <v>2035000000</v>
      </c>
      <c r="L750" s="285">
        <v>0</v>
      </c>
      <c r="M750" s="285">
        <v>0</v>
      </c>
      <c r="N750" s="286">
        <v>0</v>
      </c>
      <c r="O750" s="286">
        <v>0</v>
      </c>
    </row>
    <row r="751" spans="1:15" x14ac:dyDescent="0.35">
      <c r="A751" s="283" t="s">
        <v>3240</v>
      </c>
      <c r="B751" s="283" t="s">
        <v>263</v>
      </c>
      <c r="C751" s="284" t="s">
        <v>264</v>
      </c>
      <c r="D751" s="283" t="s">
        <v>76</v>
      </c>
      <c r="E751" s="284" t="s">
        <v>46</v>
      </c>
      <c r="F751" s="283" t="s">
        <v>99</v>
      </c>
      <c r="G751" s="287" t="s">
        <v>100</v>
      </c>
      <c r="H751" s="283" t="s">
        <v>3041</v>
      </c>
      <c r="I751" s="284" t="s">
        <v>3042</v>
      </c>
      <c r="J751" s="285">
        <v>3628000000</v>
      </c>
      <c r="K751" s="285">
        <v>3628000000</v>
      </c>
      <c r="L751" s="285">
        <v>300000000</v>
      </c>
      <c r="M751" s="285">
        <v>0</v>
      </c>
      <c r="N751" s="286">
        <v>0</v>
      </c>
      <c r="O751" s="286">
        <v>0</v>
      </c>
    </row>
    <row r="752" spans="1:15" x14ac:dyDescent="0.35">
      <c r="A752" s="283" t="s">
        <v>3240</v>
      </c>
      <c r="B752" s="283" t="s">
        <v>263</v>
      </c>
      <c r="C752" s="284" t="s">
        <v>264</v>
      </c>
      <c r="D752" s="283" t="s">
        <v>76</v>
      </c>
      <c r="E752" s="284" t="s">
        <v>46</v>
      </c>
      <c r="F752" s="283" t="s">
        <v>99</v>
      </c>
      <c r="G752" s="287" t="s">
        <v>100</v>
      </c>
      <c r="H752" s="283" t="s">
        <v>3045</v>
      </c>
      <c r="I752" s="284" t="s">
        <v>3046</v>
      </c>
      <c r="J752" s="285">
        <v>4588900000</v>
      </c>
      <c r="K752" s="285">
        <v>4588900000</v>
      </c>
      <c r="L752" s="285">
        <v>1373358309</v>
      </c>
      <c r="M752" s="285">
        <v>1045547447.78</v>
      </c>
      <c r="N752" s="286">
        <v>328769552</v>
      </c>
      <c r="O752" s="286">
        <v>328769552</v>
      </c>
    </row>
    <row r="753" spans="1:15" x14ac:dyDescent="0.35">
      <c r="A753" s="283" t="s">
        <v>3240</v>
      </c>
      <c r="B753" s="283" t="s">
        <v>263</v>
      </c>
      <c r="C753" s="284" t="s">
        <v>264</v>
      </c>
      <c r="D753" s="283" t="s">
        <v>76</v>
      </c>
      <c r="E753" s="284" t="s">
        <v>46</v>
      </c>
      <c r="F753" s="283" t="s">
        <v>99</v>
      </c>
      <c r="G753" s="287" t="s">
        <v>100</v>
      </c>
      <c r="H753" s="283" t="s">
        <v>3049</v>
      </c>
      <c r="I753" s="284" t="s">
        <v>3050</v>
      </c>
      <c r="J753" s="285">
        <v>2410000000</v>
      </c>
      <c r="K753" s="285">
        <v>2410000000</v>
      </c>
      <c r="L753" s="285">
        <v>0</v>
      </c>
      <c r="M753" s="285">
        <v>0</v>
      </c>
      <c r="N753" s="286">
        <v>0</v>
      </c>
      <c r="O753" s="286">
        <v>0</v>
      </c>
    </row>
    <row r="754" spans="1:15" x14ac:dyDescent="0.35">
      <c r="A754" s="283" t="s">
        <v>3240</v>
      </c>
      <c r="B754" s="283" t="s">
        <v>265</v>
      </c>
      <c r="C754" s="284" t="s">
        <v>266</v>
      </c>
      <c r="D754" s="283" t="s">
        <v>73</v>
      </c>
      <c r="E754" s="284" t="s">
        <v>45</v>
      </c>
      <c r="F754" s="283" t="s">
        <v>105</v>
      </c>
      <c r="G754" s="287" t="s">
        <v>1506</v>
      </c>
      <c r="H754" s="283" t="s">
        <v>1511</v>
      </c>
      <c r="I754" s="284" t="s">
        <v>1512</v>
      </c>
      <c r="J754" s="285">
        <v>986584840</v>
      </c>
      <c r="K754" s="285">
        <v>986584840</v>
      </c>
      <c r="L754" s="285">
        <v>53950000</v>
      </c>
      <c r="M754" s="285">
        <v>51381033.329999998</v>
      </c>
      <c r="N754" s="286">
        <v>2797700</v>
      </c>
      <c r="O754" s="286">
        <v>2797700</v>
      </c>
    </row>
    <row r="755" spans="1:15" x14ac:dyDescent="0.35">
      <c r="A755" s="283" t="s">
        <v>3240</v>
      </c>
      <c r="B755" s="283" t="s">
        <v>265</v>
      </c>
      <c r="C755" s="284" t="s">
        <v>266</v>
      </c>
      <c r="D755" s="283" t="s">
        <v>73</v>
      </c>
      <c r="E755" s="284" t="s">
        <v>45</v>
      </c>
      <c r="F755" s="283" t="s">
        <v>105</v>
      </c>
      <c r="G755" s="287" t="s">
        <v>1506</v>
      </c>
      <c r="H755" s="283" t="s">
        <v>1513</v>
      </c>
      <c r="I755" s="284" t="s">
        <v>1514</v>
      </c>
      <c r="J755" s="285">
        <v>10468447040</v>
      </c>
      <c r="K755" s="285">
        <v>10468447040</v>
      </c>
      <c r="L755" s="285">
        <v>9336992824</v>
      </c>
      <c r="M755" s="285">
        <v>4400000</v>
      </c>
      <c r="N755" s="286">
        <v>0</v>
      </c>
      <c r="O755" s="286">
        <v>0</v>
      </c>
    </row>
    <row r="756" spans="1:15" x14ac:dyDescent="0.35">
      <c r="A756" s="283" t="s">
        <v>3240</v>
      </c>
      <c r="B756" s="283" t="s">
        <v>265</v>
      </c>
      <c r="C756" s="284" t="s">
        <v>266</v>
      </c>
      <c r="D756" s="283" t="s">
        <v>73</v>
      </c>
      <c r="E756" s="284" t="s">
        <v>45</v>
      </c>
      <c r="F756" s="283" t="s">
        <v>105</v>
      </c>
      <c r="G756" s="287" t="s">
        <v>1506</v>
      </c>
      <c r="H756" s="283" t="s">
        <v>1509</v>
      </c>
      <c r="I756" s="284" t="s">
        <v>1510</v>
      </c>
      <c r="J756" s="285">
        <v>16653024270</v>
      </c>
      <c r="K756" s="285">
        <v>16653024270</v>
      </c>
      <c r="L756" s="285">
        <v>6150000000</v>
      </c>
      <c r="M756" s="285">
        <v>0</v>
      </c>
      <c r="N756" s="286">
        <v>0</v>
      </c>
      <c r="O756" s="286">
        <v>0</v>
      </c>
    </row>
    <row r="757" spans="1:15" x14ac:dyDescent="0.35">
      <c r="A757" s="283" t="s">
        <v>3240</v>
      </c>
      <c r="B757" s="283" t="s">
        <v>265</v>
      </c>
      <c r="C757" s="284" t="s">
        <v>266</v>
      </c>
      <c r="D757" s="283" t="s">
        <v>73</v>
      </c>
      <c r="E757" s="284" t="s">
        <v>45</v>
      </c>
      <c r="F757" s="283" t="s">
        <v>105</v>
      </c>
      <c r="G757" s="287" t="s">
        <v>1506</v>
      </c>
      <c r="H757" s="283" t="s">
        <v>1507</v>
      </c>
      <c r="I757" s="284" t="s">
        <v>1508</v>
      </c>
      <c r="J757" s="285">
        <v>976678211</v>
      </c>
      <c r="K757" s="285">
        <v>976678211</v>
      </c>
      <c r="L757" s="285">
        <v>976678211</v>
      </c>
      <c r="M757" s="285">
        <v>0</v>
      </c>
      <c r="N757" s="286">
        <v>0</v>
      </c>
      <c r="O757" s="286">
        <v>0</v>
      </c>
    </row>
    <row r="758" spans="1:15" x14ac:dyDescent="0.35">
      <c r="A758" s="283" t="s">
        <v>3240</v>
      </c>
      <c r="B758" s="283" t="s">
        <v>265</v>
      </c>
      <c r="C758" s="284" t="s">
        <v>266</v>
      </c>
      <c r="D758" s="283" t="s">
        <v>73</v>
      </c>
      <c r="E758" s="284" t="s">
        <v>45</v>
      </c>
      <c r="F758" s="283" t="s">
        <v>104</v>
      </c>
      <c r="G758" s="287" t="s">
        <v>1420</v>
      </c>
      <c r="H758" s="283" t="s">
        <v>1515</v>
      </c>
      <c r="I758" s="284" t="s">
        <v>1516</v>
      </c>
      <c r="J758" s="285">
        <v>515000000</v>
      </c>
      <c r="K758" s="285">
        <v>515000000</v>
      </c>
      <c r="L758" s="285">
        <v>0</v>
      </c>
      <c r="M758" s="285">
        <v>0</v>
      </c>
      <c r="N758" s="286">
        <v>0</v>
      </c>
      <c r="O758" s="286">
        <v>0</v>
      </c>
    </row>
    <row r="759" spans="1:15" x14ac:dyDescent="0.35">
      <c r="A759" s="283" t="s">
        <v>3240</v>
      </c>
      <c r="B759" s="283" t="s">
        <v>265</v>
      </c>
      <c r="C759" s="284" t="s">
        <v>266</v>
      </c>
      <c r="D759" s="283" t="s">
        <v>73</v>
      </c>
      <c r="E759" s="284" t="s">
        <v>45</v>
      </c>
      <c r="F759" s="283" t="s">
        <v>104</v>
      </c>
      <c r="G759" s="287" t="s">
        <v>1420</v>
      </c>
      <c r="H759" s="283" t="s">
        <v>3051</v>
      </c>
      <c r="I759" s="284" t="s">
        <v>3052</v>
      </c>
      <c r="J759" s="285">
        <v>1000000000</v>
      </c>
      <c r="K759" s="285">
        <v>1000000000</v>
      </c>
      <c r="L759" s="285">
        <v>510082575</v>
      </c>
      <c r="M759" s="285">
        <v>342082575</v>
      </c>
      <c r="N759" s="286">
        <v>41893163</v>
      </c>
      <c r="O759" s="286">
        <v>41893163</v>
      </c>
    </row>
    <row r="760" spans="1:15" x14ac:dyDescent="0.35">
      <c r="A760" s="283" t="s">
        <v>3240</v>
      </c>
      <c r="B760" s="283" t="s">
        <v>265</v>
      </c>
      <c r="C760" s="284" t="s">
        <v>266</v>
      </c>
      <c r="D760" s="283" t="s">
        <v>73</v>
      </c>
      <c r="E760" s="284" t="s">
        <v>45</v>
      </c>
      <c r="F760" s="283" t="s">
        <v>104</v>
      </c>
      <c r="G760" s="287" t="s">
        <v>1420</v>
      </c>
      <c r="H760" s="283" t="s">
        <v>3053</v>
      </c>
      <c r="I760" s="284" t="s">
        <v>3054</v>
      </c>
      <c r="J760" s="285">
        <v>1455300000</v>
      </c>
      <c r="K760" s="285">
        <v>1455300000</v>
      </c>
      <c r="L760" s="285">
        <v>90000000</v>
      </c>
      <c r="M760" s="285">
        <v>81000000</v>
      </c>
      <c r="N760" s="286">
        <v>0</v>
      </c>
      <c r="O760" s="286">
        <v>0</v>
      </c>
    </row>
    <row r="761" spans="1:15" x14ac:dyDescent="0.35">
      <c r="A761" s="283" t="s">
        <v>3240</v>
      </c>
      <c r="B761" s="283" t="s">
        <v>265</v>
      </c>
      <c r="C761" s="284" t="s">
        <v>266</v>
      </c>
      <c r="D761" s="283" t="s">
        <v>76</v>
      </c>
      <c r="E761" s="284" t="s">
        <v>46</v>
      </c>
      <c r="F761" s="283" t="s">
        <v>105</v>
      </c>
      <c r="G761" s="287" t="s">
        <v>1506</v>
      </c>
      <c r="H761" s="283" t="s">
        <v>1513</v>
      </c>
      <c r="I761" s="284" t="s">
        <v>1514</v>
      </c>
      <c r="J761" s="285">
        <v>2061399230</v>
      </c>
      <c r="K761" s="285">
        <v>2061399230</v>
      </c>
      <c r="L761" s="285">
        <v>1731077150</v>
      </c>
      <c r="M761" s="285">
        <v>507809186</v>
      </c>
      <c r="N761" s="286">
        <v>42346106</v>
      </c>
      <c r="O761" s="286">
        <v>42346106</v>
      </c>
    </row>
    <row r="762" spans="1:15" x14ac:dyDescent="0.35">
      <c r="A762" s="283" t="s">
        <v>3240</v>
      </c>
      <c r="B762" s="283" t="s">
        <v>265</v>
      </c>
      <c r="C762" s="284" t="s">
        <v>266</v>
      </c>
      <c r="D762" s="283" t="s">
        <v>76</v>
      </c>
      <c r="E762" s="284" t="s">
        <v>46</v>
      </c>
      <c r="F762" s="283" t="s">
        <v>105</v>
      </c>
      <c r="G762" s="287" t="s">
        <v>1506</v>
      </c>
      <c r="H762" s="283" t="s">
        <v>1509</v>
      </c>
      <c r="I762" s="284" t="s">
        <v>1510</v>
      </c>
      <c r="J762" s="285">
        <v>1994200770</v>
      </c>
      <c r="K762" s="285">
        <v>1994200770</v>
      </c>
      <c r="L762" s="285">
        <v>550930074.10000002</v>
      </c>
      <c r="M762" s="285">
        <v>467093340.19999999</v>
      </c>
      <c r="N762" s="286">
        <v>79535101.099999994</v>
      </c>
      <c r="O762" s="286">
        <v>79535101.099999994</v>
      </c>
    </row>
    <row r="763" spans="1:15" x14ac:dyDescent="0.35">
      <c r="A763" s="283" t="s">
        <v>3240</v>
      </c>
      <c r="B763" s="283" t="s">
        <v>265</v>
      </c>
      <c r="C763" s="284" t="s">
        <v>266</v>
      </c>
      <c r="D763" s="283" t="s">
        <v>76</v>
      </c>
      <c r="E763" s="284" t="s">
        <v>46</v>
      </c>
      <c r="F763" s="283" t="s">
        <v>104</v>
      </c>
      <c r="G763" s="287" t="s">
        <v>1420</v>
      </c>
      <c r="H763" s="283" t="s">
        <v>3051</v>
      </c>
      <c r="I763" s="284" t="s">
        <v>3052</v>
      </c>
      <c r="J763" s="285">
        <v>1242802000</v>
      </c>
      <c r="K763" s="285">
        <v>1242802000</v>
      </c>
      <c r="L763" s="285">
        <v>418000000</v>
      </c>
      <c r="M763" s="285">
        <v>249796249</v>
      </c>
      <c r="N763" s="286">
        <v>100137473</v>
      </c>
      <c r="O763" s="286">
        <v>0</v>
      </c>
    </row>
    <row r="764" spans="1:15" x14ac:dyDescent="0.35">
      <c r="A764" s="283" t="s">
        <v>3240</v>
      </c>
      <c r="B764" s="283" t="s">
        <v>267</v>
      </c>
      <c r="C764" s="284" t="s">
        <v>268</v>
      </c>
      <c r="D764" s="283" t="s">
        <v>76</v>
      </c>
      <c r="E764" s="284" t="s">
        <v>46</v>
      </c>
      <c r="F764" s="283" t="s">
        <v>101</v>
      </c>
      <c r="G764" s="287" t="s">
        <v>102</v>
      </c>
      <c r="H764" s="283" t="s">
        <v>1521</v>
      </c>
      <c r="I764" s="284" t="s">
        <v>1522</v>
      </c>
      <c r="J764" s="285">
        <v>8438601286</v>
      </c>
      <c r="K764" s="285">
        <v>8438601286</v>
      </c>
      <c r="L764" s="285">
        <v>1683893580.1400001</v>
      </c>
      <c r="M764" s="285">
        <v>915466841</v>
      </c>
      <c r="N764" s="286">
        <v>359584839</v>
      </c>
      <c r="O764" s="286">
        <v>359584839</v>
      </c>
    </row>
    <row r="765" spans="1:15" x14ac:dyDescent="0.35">
      <c r="A765" s="283" t="s">
        <v>3240</v>
      </c>
      <c r="B765" s="283" t="s">
        <v>267</v>
      </c>
      <c r="C765" s="284" t="s">
        <v>268</v>
      </c>
      <c r="D765" s="283" t="s">
        <v>76</v>
      </c>
      <c r="E765" s="284" t="s">
        <v>46</v>
      </c>
      <c r="F765" s="283" t="s">
        <v>101</v>
      </c>
      <c r="G765" s="287" t="s">
        <v>102</v>
      </c>
      <c r="H765" s="283" t="s">
        <v>1519</v>
      </c>
      <c r="I765" s="284" t="s">
        <v>1520</v>
      </c>
      <c r="J765" s="285">
        <v>35000000000</v>
      </c>
      <c r="K765" s="285">
        <v>35000000000</v>
      </c>
      <c r="L765" s="285">
        <v>1501713998.9200001</v>
      </c>
      <c r="M765" s="285">
        <v>18487401</v>
      </c>
      <c r="N765" s="286">
        <v>18487401</v>
      </c>
      <c r="O765" s="286">
        <v>18487401</v>
      </c>
    </row>
    <row r="766" spans="1:15" x14ac:dyDescent="0.35">
      <c r="A766" s="283" t="s">
        <v>3240</v>
      </c>
      <c r="B766" s="283" t="s">
        <v>267</v>
      </c>
      <c r="C766" s="284" t="s">
        <v>268</v>
      </c>
      <c r="D766" s="283" t="s">
        <v>76</v>
      </c>
      <c r="E766" s="284" t="s">
        <v>46</v>
      </c>
      <c r="F766" s="283" t="s">
        <v>101</v>
      </c>
      <c r="G766" s="287" t="s">
        <v>102</v>
      </c>
      <c r="H766" s="283" t="s">
        <v>1517</v>
      </c>
      <c r="I766" s="284" t="s">
        <v>1518</v>
      </c>
      <c r="J766" s="285">
        <v>15000000000</v>
      </c>
      <c r="K766" s="285">
        <v>15000000000</v>
      </c>
      <c r="L766" s="285">
        <v>0</v>
      </c>
      <c r="M766" s="285">
        <v>0</v>
      </c>
      <c r="N766" s="286">
        <v>0</v>
      </c>
      <c r="O766" s="286">
        <v>0</v>
      </c>
    </row>
    <row r="767" spans="1:15" x14ac:dyDescent="0.35">
      <c r="A767" s="283" t="s">
        <v>3240</v>
      </c>
      <c r="B767" s="283" t="s">
        <v>267</v>
      </c>
      <c r="C767" s="284" t="s">
        <v>268</v>
      </c>
      <c r="D767" s="283" t="s">
        <v>76</v>
      </c>
      <c r="E767" s="284" t="s">
        <v>46</v>
      </c>
      <c r="F767" s="283" t="s">
        <v>99</v>
      </c>
      <c r="G767" s="287" t="s">
        <v>100</v>
      </c>
      <c r="H767" s="283" t="s">
        <v>1523</v>
      </c>
      <c r="I767" s="284" t="s">
        <v>1524</v>
      </c>
      <c r="J767" s="285">
        <v>218750000000</v>
      </c>
      <c r="K767" s="285">
        <v>218750000000</v>
      </c>
      <c r="L767" s="285">
        <v>10043831990</v>
      </c>
      <c r="M767" s="285">
        <v>5717724060</v>
      </c>
      <c r="N767" s="286">
        <v>350920090</v>
      </c>
      <c r="O767" s="286">
        <v>350920090</v>
      </c>
    </row>
    <row r="768" spans="1:15" x14ac:dyDescent="0.35">
      <c r="A768" s="283" t="s">
        <v>3240</v>
      </c>
      <c r="B768" s="283" t="s">
        <v>267</v>
      </c>
      <c r="C768" s="284" t="s">
        <v>268</v>
      </c>
      <c r="D768" s="283" t="s">
        <v>76</v>
      </c>
      <c r="E768" s="284" t="s">
        <v>46</v>
      </c>
      <c r="F768" s="283" t="s">
        <v>104</v>
      </c>
      <c r="G768" s="287" t="s">
        <v>1420</v>
      </c>
      <c r="H768" s="283" t="s">
        <v>1525</v>
      </c>
      <c r="I768" s="284" t="s">
        <v>3055</v>
      </c>
      <c r="J768" s="285">
        <v>18977416939</v>
      </c>
      <c r="K768" s="285">
        <v>18977416939</v>
      </c>
      <c r="L768" s="285">
        <v>2000335106.9400001</v>
      </c>
      <c r="M768" s="285">
        <v>1698312143.5599999</v>
      </c>
      <c r="N768" s="286">
        <v>0</v>
      </c>
      <c r="O768" s="286">
        <v>0</v>
      </c>
    </row>
    <row r="769" spans="1:15" x14ac:dyDescent="0.35">
      <c r="A769" s="283" t="s">
        <v>3240</v>
      </c>
      <c r="B769" s="283" t="s">
        <v>269</v>
      </c>
      <c r="C769" s="284" t="s">
        <v>270</v>
      </c>
      <c r="D769" s="283" t="s">
        <v>73</v>
      </c>
      <c r="E769" s="284" t="s">
        <v>45</v>
      </c>
      <c r="F769" s="283" t="s">
        <v>97</v>
      </c>
      <c r="G769" s="287" t="s">
        <v>98</v>
      </c>
      <c r="H769" s="283" t="s">
        <v>1428</v>
      </c>
      <c r="I769" s="284" t="s">
        <v>1429</v>
      </c>
      <c r="J769" s="285">
        <v>1170527000</v>
      </c>
      <c r="K769" s="285">
        <v>1170527000</v>
      </c>
      <c r="L769" s="285">
        <v>1170527000</v>
      </c>
      <c r="M769" s="285">
        <v>0</v>
      </c>
      <c r="N769" s="286">
        <v>0</v>
      </c>
      <c r="O769" s="286">
        <v>0</v>
      </c>
    </row>
    <row r="770" spans="1:15" x14ac:dyDescent="0.35">
      <c r="A770" s="283" t="s">
        <v>3240</v>
      </c>
      <c r="B770" s="283" t="s">
        <v>269</v>
      </c>
      <c r="C770" s="284" t="s">
        <v>270</v>
      </c>
      <c r="D770" s="283" t="s">
        <v>73</v>
      </c>
      <c r="E770" s="284" t="s">
        <v>45</v>
      </c>
      <c r="F770" s="283" t="s">
        <v>97</v>
      </c>
      <c r="G770" s="287" t="s">
        <v>98</v>
      </c>
      <c r="H770" s="283" t="s">
        <v>1432</v>
      </c>
      <c r="I770" s="284" t="s">
        <v>1433</v>
      </c>
      <c r="J770" s="285">
        <v>1170000000</v>
      </c>
      <c r="K770" s="285">
        <v>1170000000</v>
      </c>
      <c r="L770" s="285">
        <v>980679000</v>
      </c>
      <c r="M770" s="285">
        <v>897376297.10000002</v>
      </c>
      <c r="N770" s="286">
        <v>276177597.10000002</v>
      </c>
      <c r="O770" s="286">
        <v>276177597.10000002</v>
      </c>
    </row>
    <row r="771" spans="1:15" x14ac:dyDescent="0.35">
      <c r="A771" s="283" t="s">
        <v>3240</v>
      </c>
      <c r="B771" s="283" t="s">
        <v>269</v>
      </c>
      <c r="C771" s="284" t="s">
        <v>270</v>
      </c>
      <c r="D771" s="283" t="s">
        <v>73</v>
      </c>
      <c r="E771" s="284" t="s">
        <v>45</v>
      </c>
      <c r="F771" s="283" t="s">
        <v>97</v>
      </c>
      <c r="G771" s="287" t="s">
        <v>98</v>
      </c>
      <c r="H771" s="283" t="s">
        <v>1430</v>
      </c>
      <c r="I771" s="284" t="s">
        <v>1431</v>
      </c>
      <c r="J771" s="285">
        <v>1460901917</v>
      </c>
      <c r="K771" s="285">
        <v>1460901917</v>
      </c>
      <c r="L771" s="285">
        <v>1309901917</v>
      </c>
      <c r="M771" s="285">
        <v>25241754</v>
      </c>
      <c r="N771" s="286">
        <v>18454891</v>
      </c>
      <c r="O771" s="286">
        <v>17676225</v>
      </c>
    </row>
    <row r="772" spans="1:15" x14ac:dyDescent="0.35">
      <c r="A772" s="283" t="s">
        <v>3240</v>
      </c>
      <c r="B772" s="283" t="s">
        <v>269</v>
      </c>
      <c r="C772" s="284" t="s">
        <v>270</v>
      </c>
      <c r="D772" s="283" t="s">
        <v>73</v>
      </c>
      <c r="E772" s="284" t="s">
        <v>45</v>
      </c>
      <c r="F772" s="283" t="s">
        <v>97</v>
      </c>
      <c r="G772" s="287" t="s">
        <v>98</v>
      </c>
      <c r="H772" s="283" t="s">
        <v>3056</v>
      </c>
      <c r="I772" s="284" t="s">
        <v>3057</v>
      </c>
      <c r="J772" s="285">
        <v>12754376256</v>
      </c>
      <c r="K772" s="285">
        <v>12754376256</v>
      </c>
      <c r="L772" s="285">
        <v>4287273643</v>
      </c>
      <c r="M772" s="285">
        <v>2241045955</v>
      </c>
      <c r="N772" s="286">
        <v>283618865</v>
      </c>
      <c r="O772" s="286">
        <v>283618865</v>
      </c>
    </row>
    <row r="773" spans="1:15" x14ac:dyDescent="0.35">
      <c r="A773" s="283" t="s">
        <v>3240</v>
      </c>
      <c r="B773" s="283" t="s">
        <v>269</v>
      </c>
      <c r="C773" s="284" t="s">
        <v>270</v>
      </c>
      <c r="D773" s="283" t="s">
        <v>73</v>
      </c>
      <c r="E773" s="284" t="s">
        <v>45</v>
      </c>
      <c r="F773" s="283" t="s">
        <v>104</v>
      </c>
      <c r="G773" s="287" t="s">
        <v>1420</v>
      </c>
      <c r="H773" s="283" t="s">
        <v>1434</v>
      </c>
      <c r="I773" s="284" t="s">
        <v>1435</v>
      </c>
      <c r="J773" s="285">
        <v>2834096744</v>
      </c>
      <c r="K773" s="285">
        <v>2834096744</v>
      </c>
      <c r="L773" s="285">
        <v>1991148493</v>
      </c>
      <c r="M773" s="285">
        <v>1505491975</v>
      </c>
      <c r="N773" s="286">
        <v>114154735.98999999</v>
      </c>
      <c r="O773" s="286">
        <v>67836463.989999995</v>
      </c>
    </row>
    <row r="774" spans="1:15" x14ac:dyDescent="0.35">
      <c r="A774" s="283" t="s">
        <v>3240</v>
      </c>
      <c r="B774" s="283" t="s">
        <v>269</v>
      </c>
      <c r="C774" s="284" t="s">
        <v>270</v>
      </c>
      <c r="D774" s="283" t="s">
        <v>76</v>
      </c>
      <c r="E774" s="284" t="s">
        <v>46</v>
      </c>
      <c r="F774" s="283" t="s">
        <v>97</v>
      </c>
      <c r="G774" s="287" t="s">
        <v>98</v>
      </c>
      <c r="H774" s="283" t="s">
        <v>1428</v>
      </c>
      <c r="I774" s="284" t="s">
        <v>1429</v>
      </c>
      <c r="J774" s="285">
        <v>3129473000</v>
      </c>
      <c r="K774" s="285">
        <v>3129473000</v>
      </c>
      <c r="L774" s="285">
        <v>2977973000</v>
      </c>
      <c r="M774" s="285">
        <v>322090386</v>
      </c>
      <c r="N774" s="286">
        <v>102234176.84</v>
      </c>
      <c r="O774" s="286">
        <v>99464176.840000004</v>
      </c>
    </row>
    <row r="775" spans="1:15" x14ac:dyDescent="0.35">
      <c r="A775" s="283" t="s">
        <v>3240</v>
      </c>
      <c r="B775" s="283" t="s">
        <v>269</v>
      </c>
      <c r="C775" s="284" t="s">
        <v>270</v>
      </c>
      <c r="D775" s="283" t="s">
        <v>76</v>
      </c>
      <c r="E775" s="284" t="s">
        <v>46</v>
      </c>
      <c r="F775" s="283" t="s">
        <v>97</v>
      </c>
      <c r="G775" s="287" t="s">
        <v>98</v>
      </c>
      <c r="H775" s="283" t="s">
        <v>1432</v>
      </c>
      <c r="I775" s="284" t="s">
        <v>1433</v>
      </c>
      <c r="J775" s="285">
        <v>1150817550</v>
      </c>
      <c r="K775" s="285">
        <v>1150817550</v>
      </c>
      <c r="L775" s="285">
        <v>580000000</v>
      </c>
      <c r="M775" s="285">
        <v>347000000</v>
      </c>
      <c r="N775" s="286">
        <v>347000000</v>
      </c>
      <c r="O775" s="286">
        <v>347000000</v>
      </c>
    </row>
    <row r="776" spans="1:15" x14ac:dyDescent="0.35">
      <c r="A776" s="283" t="s">
        <v>3240</v>
      </c>
      <c r="B776" s="283" t="s">
        <v>269</v>
      </c>
      <c r="C776" s="284" t="s">
        <v>270</v>
      </c>
      <c r="D776" s="283" t="s">
        <v>76</v>
      </c>
      <c r="E776" s="284" t="s">
        <v>46</v>
      </c>
      <c r="F776" s="283" t="s">
        <v>97</v>
      </c>
      <c r="G776" s="287" t="s">
        <v>98</v>
      </c>
      <c r="H776" s="283" t="s">
        <v>1430</v>
      </c>
      <c r="I776" s="284" t="s">
        <v>1431</v>
      </c>
      <c r="J776" s="285">
        <v>8539098083</v>
      </c>
      <c r="K776" s="285">
        <v>8539098083</v>
      </c>
      <c r="L776" s="285">
        <v>7072548065</v>
      </c>
      <c r="M776" s="285">
        <v>5178182535</v>
      </c>
      <c r="N776" s="286">
        <v>1282798994</v>
      </c>
      <c r="O776" s="286">
        <v>1282798994</v>
      </c>
    </row>
    <row r="777" spans="1:15" x14ac:dyDescent="0.35">
      <c r="A777" s="283" t="s">
        <v>3240</v>
      </c>
      <c r="B777" s="283" t="s">
        <v>269</v>
      </c>
      <c r="C777" s="284" t="s">
        <v>270</v>
      </c>
      <c r="D777" s="283" t="s">
        <v>76</v>
      </c>
      <c r="E777" s="284" t="s">
        <v>46</v>
      </c>
      <c r="F777" s="283" t="s">
        <v>97</v>
      </c>
      <c r="G777" s="287" t="s">
        <v>98</v>
      </c>
      <c r="H777" s="283" t="s">
        <v>3056</v>
      </c>
      <c r="I777" s="284" t="s">
        <v>3057</v>
      </c>
      <c r="J777" s="285">
        <v>4453806194</v>
      </c>
      <c r="K777" s="285">
        <v>4453806194</v>
      </c>
      <c r="L777" s="285">
        <v>3761357015</v>
      </c>
      <c r="M777" s="285">
        <v>1354495128</v>
      </c>
      <c r="N777" s="286">
        <v>349780201</v>
      </c>
      <c r="O777" s="286">
        <v>349205730</v>
      </c>
    </row>
    <row r="778" spans="1:15" x14ac:dyDescent="0.35">
      <c r="A778" s="283" t="s">
        <v>3240</v>
      </c>
      <c r="B778" s="283" t="s">
        <v>269</v>
      </c>
      <c r="C778" s="284" t="s">
        <v>270</v>
      </c>
      <c r="D778" s="283" t="s">
        <v>76</v>
      </c>
      <c r="E778" s="284" t="s">
        <v>46</v>
      </c>
      <c r="F778" s="283" t="s">
        <v>104</v>
      </c>
      <c r="G778" s="287" t="s">
        <v>1420</v>
      </c>
      <c r="H778" s="283" t="s">
        <v>1426</v>
      </c>
      <c r="I778" s="284" t="s">
        <v>1427</v>
      </c>
      <c r="J778" s="285">
        <v>4654504025</v>
      </c>
      <c r="K778" s="285">
        <v>4654504025</v>
      </c>
      <c r="L778" s="285">
        <v>2109504025</v>
      </c>
      <c r="M778" s="285">
        <v>0</v>
      </c>
      <c r="N778" s="286">
        <v>0</v>
      </c>
      <c r="O778" s="286">
        <v>0</v>
      </c>
    </row>
    <row r="779" spans="1:15" x14ac:dyDescent="0.35">
      <c r="A779" s="283" t="s">
        <v>3240</v>
      </c>
      <c r="B779" s="283" t="s">
        <v>269</v>
      </c>
      <c r="C779" s="284" t="s">
        <v>270</v>
      </c>
      <c r="D779" s="283" t="s">
        <v>76</v>
      </c>
      <c r="E779" s="284" t="s">
        <v>46</v>
      </c>
      <c r="F779" s="283" t="s">
        <v>104</v>
      </c>
      <c r="G779" s="287" t="s">
        <v>1420</v>
      </c>
      <c r="H779" s="283" t="s">
        <v>1526</v>
      </c>
      <c r="I779" s="284" t="s">
        <v>1527</v>
      </c>
      <c r="J779" s="285">
        <v>1145000000</v>
      </c>
      <c r="K779" s="285">
        <v>1145000000</v>
      </c>
      <c r="L779" s="285">
        <v>978990667</v>
      </c>
      <c r="M779" s="285">
        <v>873304666</v>
      </c>
      <c r="N779" s="286">
        <v>218685334</v>
      </c>
      <c r="O779" s="286">
        <v>216285334</v>
      </c>
    </row>
    <row r="780" spans="1:15" x14ac:dyDescent="0.35">
      <c r="A780" s="283" t="s">
        <v>3240</v>
      </c>
      <c r="B780" s="283" t="s">
        <v>269</v>
      </c>
      <c r="C780" s="284" t="s">
        <v>270</v>
      </c>
      <c r="D780" s="283" t="s">
        <v>76</v>
      </c>
      <c r="E780" s="284" t="s">
        <v>46</v>
      </c>
      <c r="F780" s="283" t="s">
        <v>104</v>
      </c>
      <c r="G780" s="287" t="s">
        <v>1420</v>
      </c>
      <c r="H780" s="283" t="s">
        <v>1434</v>
      </c>
      <c r="I780" s="284" t="s">
        <v>1435</v>
      </c>
      <c r="J780" s="285">
        <v>2094701148</v>
      </c>
      <c r="K780" s="285">
        <v>2094701148</v>
      </c>
      <c r="L780" s="285">
        <v>245200000</v>
      </c>
      <c r="M780" s="285">
        <v>245200000</v>
      </c>
      <c r="N780" s="286">
        <v>74590000</v>
      </c>
      <c r="O780" s="286">
        <v>74590000</v>
      </c>
    </row>
    <row r="781" spans="1:15" x14ac:dyDescent="0.35">
      <c r="A781" s="283" t="s">
        <v>165</v>
      </c>
      <c r="B781" s="283" t="s">
        <v>286</v>
      </c>
      <c r="C781" s="284" t="s">
        <v>287</v>
      </c>
      <c r="D781" s="283" t="s">
        <v>73</v>
      </c>
      <c r="E781" s="284" t="s">
        <v>45</v>
      </c>
      <c r="F781" s="283" t="s">
        <v>288</v>
      </c>
      <c r="G781" s="287" t="s">
        <v>289</v>
      </c>
      <c r="H781" s="283" t="s">
        <v>670</v>
      </c>
      <c r="I781" s="284" t="s">
        <v>671</v>
      </c>
      <c r="J781" s="285">
        <v>1000000000</v>
      </c>
      <c r="K781" s="285">
        <v>1000000000</v>
      </c>
      <c r="L781" s="285">
        <v>0</v>
      </c>
      <c r="M781" s="285">
        <v>0</v>
      </c>
      <c r="N781" s="286">
        <v>0</v>
      </c>
      <c r="O781" s="286">
        <v>0</v>
      </c>
    </row>
    <row r="782" spans="1:15" x14ac:dyDescent="0.35">
      <c r="A782" s="283" t="s">
        <v>165</v>
      </c>
      <c r="B782" s="283" t="s">
        <v>286</v>
      </c>
      <c r="C782" s="284" t="s">
        <v>287</v>
      </c>
      <c r="D782" s="283" t="s">
        <v>73</v>
      </c>
      <c r="E782" s="284" t="s">
        <v>45</v>
      </c>
      <c r="F782" s="283" t="s">
        <v>1303</v>
      </c>
      <c r="G782" s="287" t="s">
        <v>1304</v>
      </c>
      <c r="H782" s="283" t="s">
        <v>669</v>
      </c>
      <c r="I782" s="284" t="s">
        <v>1302</v>
      </c>
      <c r="J782" s="285">
        <v>47631000000</v>
      </c>
      <c r="K782" s="285">
        <v>47631000000</v>
      </c>
      <c r="L782" s="285">
        <v>44759350832.279999</v>
      </c>
      <c r="M782" s="285">
        <v>30395198739.279999</v>
      </c>
      <c r="N782" s="286">
        <v>2972745762.8400002</v>
      </c>
      <c r="O782" s="286">
        <v>2042409503.8399999</v>
      </c>
    </row>
    <row r="783" spans="1:15" x14ac:dyDescent="0.35">
      <c r="A783" s="283" t="s">
        <v>165</v>
      </c>
      <c r="B783" s="283" t="s">
        <v>286</v>
      </c>
      <c r="C783" s="284" t="s">
        <v>287</v>
      </c>
      <c r="D783" s="283" t="s">
        <v>73</v>
      </c>
      <c r="E783" s="284" t="s">
        <v>45</v>
      </c>
      <c r="F783" s="283" t="s">
        <v>168</v>
      </c>
      <c r="G783" s="287" t="s">
        <v>1860</v>
      </c>
      <c r="H783" s="283" t="s">
        <v>668</v>
      </c>
      <c r="I783" s="284" t="s">
        <v>1863</v>
      </c>
      <c r="J783" s="285">
        <v>29477326026</v>
      </c>
      <c r="K783" s="285">
        <v>29477326026</v>
      </c>
      <c r="L783" s="285">
        <v>1969372834</v>
      </c>
      <c r="M783" s="285">
        <v>1772736167</v>
      </c>
      <c r="N783" s="286">
        <v>100266665.33</v>
      </c>
      <c r="O783" s="286">
        <v>86616665.329999998</v>
      </c>
    </row>
    <row r="784" spans="1:15" x14ac:dyDescent="0.35">
      <c r="A784" s="283" t="s">
        <v>165</v>
      </c>
      <c r="B784" s="283" t="s">
        <v>286</v>
      </c>
      <c r="C784" s="284" t="s">
        <v>287</v>
      </c>
      <c r="D784" s="283" t="s">
        <v>73</v>
      </c>
      <c r="E784" s="284" t="s">
        <v>45</v>
      </c>
      <c r="F784" s="283" t="s">
        <v>168</v>
      </c>
      <c r="G784" s="287" t="s">
        <v>1860</v>
      </c>
      <c r="H784" s="283" t="s">
        <v>1858</v>
      </c>
      <c r="I784" s="284" t="s">
        <v>1859</v>
      </c>
      <c r="J784" s="285">
        <v>4700000000</v>
      </c>
      <c r="K784" s="285">
        <v>4700000000</v>
      </c>
      <c r="L784" s="285">
        <v>3175097121</v>
      </c>
      <c r="M784" s="285">
        <v>3175097121</v>
      </c>
      <c r="N784" s="286">
        <v>988513794</v>
      </c>
      <c r="O784" s="286">
        <v>767826253</v>
      </c>
    </row>
    <row r="785" spans="1:15" x14ac:dyDescent="0.35">
      <c r="A785" s="283" t="s">
        <v>165</v>
      </c>
      <c r="B785" s="283" t="s">
        <v>286</v>
      </c>
      <c r="C785" s="284" t="s">
        <v>287</v>
      </c>
      <c r="D785" s="283" t="s">
        <v>73</v>
      </c>
      <c r="E785" s="284" t="s">
        <v>45</v>
      </c>
      <c r="F785" s="283" t="s">
        <v>168</v>
      </c>
      <c r="G785" s="287" t="s">
        <v>1860</v>
      </c>
      <c r="H785" s="283" t="s">
        <v>1861</v>
      </c>
      <c r="I785" s="284" t="s">
        <v>1862</v>
      </c>
      <c r="J785" s="285">
        <v>3500000000</v>
      </c>
      <c r="K785" s="285">
        <v>3500000000</v>
      </c>
      <c r="L785" s="285">
        <v>240000000</v>
      </c>
      <c r="M785" s="285">
        <v>0</v>
      </c>
      <c r="N785" s="286">
        <v>0</v>
      </c>
      <c r="O785" s="286">
        <v>0</v>
      </c>
    </row>
    <row r="786" spans="1:15" x14ac:dyDescent="0.35">
      <c r="A786" s="283" t="s">
        <v>165</v>
      </c>
      <c r="B786" s="283" t="s">
        <v>286</v>
      </c>
      <c r="C786" s="284" t="s">
        <v>287</v>
      </c>
      <c r="D786" s="283" t="s">
        <v>73</v>
      </c>
      <c r="E786" s="284" t="s">
        <v>45</v>
      </c>
      <c r="F786" s="283" t="s">
        <v>168</v>
      </c>
      <c r="G786" s="287" t="s">
        <v>1860</v>
      </c>
      <c r="H786" s="283" t="s">
        <v>3058</v>
      </c>
      <c r="I786" s="284" t="s">
        <v>3059</v>
      </c>
      <c r="J786" s="285">
        <v>5000000000</v>
      </c>
      <c r="K786" s="285">
        <v>5000000000</v>
      </c>
      <c r="L786" s="285">
        <v>1142977864</v>
      </c>
      <c r="M786" s="285">
        <v>1142977864</v>
      </c>
      <c r="N786" s="286">
        <v>0</v>
      </c>
      <c r="O786" s="286">
        <v>0</v>
      </c>
    </row>
    <row r="787" spans="1:15" x14ac:dyDescent="0.35">
      <c r="A787" s="283" t="s">
        <v>165</v>
      </c>
      <c r="B787" s="283" t="s">
        <v>286</v>
      </c>
      <c r="C787" s="284" t="s">
        <v>287</v>
      </c>
      <c r="D787" s="283" t="s">
        <v>73</v>
      </c>
      <c r="E787" s="284" t="s">
        <v>45</v>
      </c>
      <c r="F787" s="283" t="s">
        <v>168</v>
      </c>
      <c r="G787" s="287" t="s">
        <v>1860</v>
      </c>
      <c r="H787" s="283" t="s">
        <v>3060</v>
      </c>
      <c r="I787" s="284" t="s">
        <v>3061</v>
      </c>
      <c r="J787" s="285">
        <v>105808000000</v>
      </c>
      <c r="K787" s="285">
        <v>105808000000</v>
      </c>
      <c r="L787" s="285">
        <v>20809633835</v>
      </c>
      <c r="M787" s="285">
        <v>0</v>
      </c>
      <c r="N787" s="286">
        <v>0</v>
      </c>
      <c r="O787" s="286">
        <v>0</v>
      </c>
    </row>
    <row r="788" spans="1:15" x14ac:dyDescent="0.35">
      <c r="A788" s="283" t="s">
        <v>165</v>
      </c>
      <c r="B788" s="283" t="s">
        <v>529</v>
      </c>
      <c r="C788" s="284" t="s">
        <v>530</v>
      </c>
      <c r="D788" s="283" t="s">
        <v>89</v>
      </c>
      <c r="E788" s="284" t="s">
        <v>45</v>
      </c>
      <c r="F788" s="283" t="s">
        <v>170</v>
      </c>
      <c r="G788" s="287" t="s">
        <v>1871</v>
      </c>
      <c r="H788" s="283" t="s">
        <v>1869</v>
      </c>
      <c r="I788" s="284" t="s">
        <v>1870</v>
      </c>
      <c r="J788" s="285">
        <v>62824240</v>
      </c>
      <c r="K788" s="285">
        <v>62824240</v>
      </c>
      <c r="L788" s="285">
        <v>2138999</v>
      </c>
      <c r="M788" s="285">
        <v>2138999</v>
      </c>
      <c r="N788" s="286">
        <v>0</v>
      </c>
      <c r="O788" s="286">
        <v>0</v>
      </c>
    </row>
    <row r="789" spans="1:15" x14ac:dyDescent="0.35">
      <c r="A789" s="283" t="s">
        <v>165</v>
      </c>
      <c r="B789" s="283" t="s">
        <v>529</v>
      </c>
      <c r="C789" s="284" t="s">
        <v>530</v>
      </c>
      <c r="D789" s="283" t="s">
        <v>89</v>
      </c>
      <c r="E789" s="284" t="s">
        <v>45</v>
      </c>
      <c r="F789" s="283" t="s">
        <v>288</v>
      </c>
      <c r="G789" s="287" t="s">
        <v>289</v>
      </c>
      <c r="H789" s="283" t="s">
        <v>672</v>
      </c>
      <c r="I789" s="284" t="s">
        <v>1864</v>
      </c>
      <c r="J789" s="285">
        <v>251296958</v>
      </c>
      <c r="K789" s="285">
        <v>251296958</v>
      </c>
      <c r="L789" s="285">
        <v>0</v>
      </c>
      <c r="M789" s="285">
        <v>0</v>
      </c>
      <c r="N789" s="286">
        <v>0</v>
      </c>
      <c r="O789" s="286">
        <v>0</v>
      </c>
    </row>
    <row r="790" spans="1:15" x14ac:dyDescent="0.35">
      <c r="A790" s="283" t="s">
        <v>165</v>
      </c>
      <c r="B790" s="283" t="s">
        <v>529</v>
      </c>
      <c r="C790" s="284" t="s">
        <v>530</v>
      </c>
      <c r="D790" s="283" t="s">
        <v>89</v>
      </c>
      <c r="E790" s="284" t="s">
        <v>45</v>
      </c>
      <c r="F790" s="283" t="s">
        <v>288</v>
      </c>
      <c r="G790" s="287" t="s">
        <v>289</v>
      </c>
      <c r="H790" s="283" t="s">
        <v>1867</v>
      </c>
      <c r="I790" s="284" t="s">
        <v>1868</v>
      </c>
      <c r="J790" s="285">
        <v>314121197</v>
      </c>
      <c r="K790" s="285">
        <v>314121197</v>
      </c>
      <c r="L790" s="285">
        <v>0</v>
      </c>
      <c r="M790" s="285">
        <v>0</v>
      </c>
      <c r="N790" s="286">
        <v>0</v>
      </c>
      <c r="O790" s="286">
        <v>0</v>
      </c>
    </row>
    <row r="791" spans="1:15" x14ac:dyDescent="0.35">
      <c r="A791" s="283" t="s">
        <v>165</v>
      </c>
      <c r="B791" s="283" t="s">
        <v>529</v>
      </c>
      <c r="C791" s="284" t="s">
        <v>530</v>
      </c>
      <c r="D791" s="283" t="s">
        <v>89</v>
      </c>
      <c r="E791" s="284" t="s">
        <v>45</v>
      </c>
      <c r="F791" s="283" t="s">
        <v>288</v>
      </c>
      <c r="G791" s="287" t="s">
        <v>289</v>
      </c>
      <c r="H791" s="283" t="s">
        <v>1865</v>
      </c>
      <c r="I791" s="284" t="s">
        <v>1866</v>
      </c>
      <c r="J791" s="285">
        <v>113083631</v>
      </c>
      <c r="K791" s="285">
        <v>113083631</v>
      </c>
      <c r="L791" s="285">
        <v>0</v>
      </c>
      <c r="M791" s="285">
        <v>0</v>
      </c>
      <c r="N791" s="286">
        <v>0</v>
      </c>
      <c r="O791" s="286">
        <v>0</v>
      </c>
    </row>
    <row r="792" spans="1:15" x14ac:dyDescent="0.35">
      <c r="A792" s="283" t="s">
        <v>165</v>
      </c>
      <c r="B792" s="283" t="s">
        <v>166</v>
      </c>
      <c r="C792" s="284" t="s">
        <v>167</v>
      </c>
      <c r="D792" s="283" t="s">
        <v>73</v>
      </c>
      <c r="E792" s="284" t="s">
        <v>45</v>
      </c>
      <c r="F792" s="283" t="s">
        <v>170</v>
      </c>
      <c r="G792" s="287" t="s">
        <v>1871</v>
      </c>
      <c r="H792" s="283" t="s">
        <v>621</v>
      </c>
      <c r="I792" s="284" t="s">
        <v>1872</v>
      </c>
      <c r="J792" s="285">
        <v>19341296353</v>
      </c>
      <c r="K792" s="285">
        <v>19341296353</v>
      </c>
      <c r="L792" s="285">
        <v>12231261494</v>
      </c>
      <c r="M792" s="285">
        <v>8647538053</v>
      </c>
      <c r="N792" s="286">
        <v>935199948</v>
      </c>
      <c r="O792" s="286">
        <v>914222619</v>
      </c>
    </row>
    <row r="793" spans="1:15" x14ac:dyDescent="0.35">
      <c r="A793" s="283" t="s">
        <v>165</v>
      </c>
      <c r="B793" s="283" t="s">
        <v>166</v>
      </c>
      <c r="C793" s="284" t="s">
        <v>167</v>
      </c>
      <c r="D793" s="283" t="s">
        <v>73</v>
      </c>
      <c r="E793" s="284" t="s">
        <v>45</v>
      </c>
      <c r="F793" s="283" t="s">
        <v>170</v>
      </c>
      <c r="G793" s="287" t="s">
        <v>1871</v>
      </c>
      <c r="H793" s="283" t="s">
        <v>3064</v>
      </c>
      <c r="I793" s="284" t="s">
        <v>3065</v>
      </c>
      <c r="J793" s="285">
        <v>5597615454</v>
      </c>
      <c r="K793" s="285">
        <v>1771615454</v>
      </c>
      <c r="L793" s="285">
        <v>1756158064</v>
      </c>
      <c r="M793" s="285">
        <v>1640080014</v>
      </c>
      <c r="N793" s="286">
        <v>605089023</v>
      </c>
      <c r="O793" s="286">
        <v>574856848</v>
      </c>
    </row>
    <row r="794" spans="1:15" x14ac:dyDescent="0.35">
      <c r="A794" s="283" t="s">
        <v>165</v>
      </c>
      <c r="B794" s="283" t="s">
        <v>166</v>
      </c>
      <c r="C794" s="284" t="s">
        <v>167</v>
      </c>
      <c r="D794" s="283" t="s">
        <v>73</v>
      </c>
      <c r="E794" s="284" t="s">
        <v>45</v>
      </c>
      <c r="F794" s="283" t="s">
        <v>170</v>
      </c>
      <c r="G794" s="287" t="s">
        <v>1871</v>
      </c>
      <c r="H794" s="283" t="s">
        <v>1877</v>
      </c>
      <c r="I794" s="284" t="s">
        <v>1878</v>
      </c>
      <c r="J794" s="285">
        <v>4166580846</v>
      </c>
      <c r="K794" s="285">
        <v>4166580846</v>
      </c>
      <c r="L794" s="285">
        <v>3750000000</v>
      </c>
      <c r="M794" s="285">
        <v>0</v>
      </c>
      <c r="N794" s="286">
        <v>0</v>
      </c>
      <c r="O794" s="286">
        <v>0</v>
      </c>
    </row>
    <row r="795" spans="1:15" x14ac:dyDescent="0.35">
      <c r="A795" s="283" t="s">
        <v>165</v>
      </c>
      <c r="B795" s="283" t="s">
        <v>166</v>
      </c>
      <c r="C795" s="284" t="s">
        <v>167</v>
      </c>
      <c r="D795" s="283" t="s">
        <v>73</v>
      </c>
      <c r="E795" s="284" t="s">
        <v>45</v>
      </c>
      <c r="F795" s="283" t="s">
        <v>168</v>
      </c>
      <c r="G795" s="287" t="s">
        <v>1860</v>
      </c>
      <c r="H795" s="283" t="s">
        <v>3062</v>
      </c>
      <c r="I795" s="284" t="s">
        <v>3063</v>
      </c>
      <c r="J795" s="285">
        <v>500000000</v>
      </c>
      <c r="K795" s="285">
        <v>300000000</v>
      </c>
      <c r="L795" s="285">
        <v>66000000</v>
      </c>
      <c r="M795" s="285">
        <v>66000000</v>
      </c>
      <c r="N795" s="286">
        <v>0</v>
      </c>
      <c r="O795" s="286">
        <v>0</v>
      </c>
    </row>
    <row r="796" spans="1:15" x14ac:dyDescent="0.35">
      <c r="A796" s="283" t="s">
        <v>165</v>
      </c>
      <c r="B796" s="283" t="s">
        <v>166</v>
      </c>
      <c r="C796" s="284" t="s">
        <v>167</v>
      </c>
      <c r="D796" s="283" t="s">
        <v>73</v>
      </c>
      <c r="E796" s="284" t="s">
        <v>45</v>
      </c>
      <c r="F796" s="283" t="s">
        <v>168</v>
      </c>
      <c r="G796" s="287" t="s">
        <v>1860</v>
      </c>
      <c r="H796" s="283" t="s">
        <v>1873</v>
      </c>
      <c r="I796" s="284" t="s">
        <v>1874</v>
      </c>
      <c r="J796" s="285">
        <v>2500000000</v>
      </c>
      <c r="K796" s="285">
        <v>2500000000</v>
      </c>
      <c r="L796" s="285">
        <v>2500000000</v>
      </c>
      <c r="M796" s="285">
        <v>0</v>
      </c>
      <c r="N796" s="286">
        <v>0</v>
      </c>
      <c r="O796" s="286">
        <v>0</v>
      </c>
    </row>
    <row r="797" spans="1:15" x14ac:dyDescent="0.35">
      <c r="A797" s="283" t="s">
        <v>165</v>
      </c>
      <c r="B797" s="283" t="s">
        <v>166</v>
      </c>
      <c r="C797" s="284" t="s">
        <v>167</v>
      </c>
      <c r="D797" s="283" t="s">
        <v>73</v>
      </c>
      <c r="E797" s="284" t="s">
        <v>45</v>
      </c>
      <c r="F797" s="283" t="s">
        <v>168</v>
      </c>
      <c r="G797" s="287" t="s">
        <v>1860</v>
      </c>
      <c r="H797" s="283" t="s">
        <v>1875</v>
      </c>
      <c r="I797" s="284" t="s">
        <v>1876</v>
      </c>
      <c r="J797" s="285">
        <v>13166000000</v>
      </c>
      <c r="K797" s="285">
        <v>6866000000</v>
      </c>
      <c r="L797" s="285">
        <v>4802124460</v>
      </c>
      <c r="M797" s="285">
        <v>2576336710</v>
      </c>
      <c r="N797" s="286">
        <v>729392169</v>
      </c>
      <c r="O797" s="286">
        <v>714612369</v>
      </c>
    </row>
    <row r="798" spans="1:15" x14ac:dyDescent="0.35">
      <c r="A798" s="283" t="s">
        <v>165</v>
      </c>
      <c r="B798" s="283" t="s">
        <v>171</v>
      </c>
      <c r="C798" s="284" t="s">
        <v>172</v>
      </c>
      <c r="D798" s="283" t="s">
        <v>73</v>
      </c>
      <c r="E798" s="284" t="s">
        <v>45</v>
      </c>
      <c r="F798" s="283" t="s">
        <v>173</v>
      </c>
      <c r="G798" s="287" t="s">
        <v>174</v>
      </c>
      <c r="H798" s="283" t="s">
        <v>1934</v>
      </c>
      <c r="I798" s="284" t="s">
        <v>3066</v>
      </c>
      <c r="J798" s="285">
        <v>3159548230</v>
      </c>
      <c r="K798" s="285">
        <v>3159548230</v>
      </c>
      <c r="L798" s="285">
        <v>330000000</v>
      </c>
      <c r="M798" s="285">
        <v>0</v>
      </c>
      <c r="N798" s="286">
        <v>0</v>
      </c>
      <c r="O798" s="286">
        <v>0</v>
      </c>
    </row>
    <row r="799" spans="1:15" x14ac:dyDescent="0.35">
      <c r="A799" s="283" t="s">
        <v>165</v>
      </c>
      <c r="B799" s="283" t="s">
        <v>171</v>
      </c>
      <c r="C799" s="284" t="s">
        <v>172</v>
      </c>
      <c r="D799" s="283" t="s">
        <v>73</v>
      </c>
      <c r="E799" s="284" t="s">
        <v>45</v>
      </c>
      <c r="F799" s="283" t="s">
        <v>173</v>
      </c>
      <c r="G799" s="287" t="s">
        <v>174</v>
      </c>
      <c r="H799" s="283" t="s">
        <v>1928</v>
      </c>
      <c r="I799" s="284" t="s">
        <v>1929</v>
      </c>
      <c r="J799" s="285">
        <v>3500000000</v>
      </c>
      <c r="K799" s="285">
        <v>3500000000</v>
      </c>
      <c r="L799" s="285">
        <v>2523226667</v>
      </c>
      <c r="M799" s="285">
        <v>2217696667</v>
      </c>
      <c r="N799" s="286">
        <v>320700000</v>
      </c>
      <c r="O799" s="286">
        <v>320700000</v>
      </c>
    </row>
    <row r="800" spans="1:15" x14ac:dyDescent="0.35">
      <c r="A800" s="283" t="s">
        <v>165</v>
      </c>
      <c r="B800" s="283" t="s">
        <v>171</v>
      </c>
      <c r="C800" s="284" t="s">
        <v>172</v>
      </c>
      <c r="D800" s="283" t="s">
        <v>73</v>
      </c>
      <c r="E800" s="284" t="s">
        <v>45</v>
      </c>
      <c r="F800" s="283" t="s">
        <v>173</v>
      </c>
      <c r="G800" s="287" t="s">
        <v>174</v>
      </c>
      <c r="H800" s="283" t="s">
        <v>1935</v>
      </c>
      <c r="I800" s="284" t="s">
        <v>1936</v>
      </c>
      <c r="J800" s="285">
        <v>12500000000</v>
      </c>
      <c r="K800" s="285">
        <v>12500000000</v>
      </c>
      <c r="L800" s="285">
        <v>6392100936</v>
      </c>
      <c r="M800" s="285">
        <v>5130947448</v>
      </c>
      <c r="N800" s="286">
        <v>500150301.44999999</v>
      </c>
      <c r="O800" s="286">
        <v>500150301.44999999</v>
      </c>
    </row>
    <row r="801" spans="1:15" x14ac:dyDescent="0.35">
      <c r="A801" s="283" t="s">
        <v>165</v>
      </c>
      <c r="B801" s="283" t="s">
        <v>171</v>
      </c>
      <c r="C801" s="284" t="s">
        <v>172</v>
      </c>
      <c r="D801" s="283" t="s">
        <v>73</v>
      </c>
      <c r="E801" s="284" t="s">
        <v>45</v>
      </c>
      <c r="F801" s="283" t="s">
        <v>168</v>
      </c>
      <c r="G801" s="287" t="s">
        <v>1860</v>
      </c>
      <c r="H801" s="283" t="s">
        <v>673</v>
      </c>
      <c r="I801" s="284" t="s">
        <v>674</v>
      </c>
      <c r="J801" s="285">
        <v>14000000000</v>
      </c>
      <c r="K801" s="285">
        <v>14000000000</v>
      </c>
      <c r="L801" s="285">
        <v>12869217744</v>
      </c>
      <c r="M801" s="285">
        <v>6957390113</v>
      </c>
      <c r="N801" s="286">
        <v>1616309101</v>
      </c>
      <c r="O801" s="286">
        <v>1616309101</v>
      </c>
    </row>
    <row r="802" spans="1:15" x14ac:dyDescent="0.35">
      <c r="A802" s="283" t="s">
        <v>165</v>
      </c>
      <c r="B802" s="283" t="s">
        <v>171</v>
      </c>
      <c r="C802" s="284" t="s">
        <v>172</v>
      </c>
      <c r="D802" s="283" t="s">
        <v>73</v>
      </c>
      <c r="E802" s="284" t="s">
        <v>45</v>
      </c>
      <c r="F802" s="283" t="s">
        <v>168</v>
      </c>
      <c r="G802" s="287" t="s">
        <v>1860</v>
      </c>
      <c r="H802" s="283" t="s">
        <v>1932</v>
      </c>
      <c r="I802" s="284" t="s">
        <v>1933</v>
      </c>
      <c r="J802" s="285">
        <v>3500000000</v>
      </c>
      <c r="K802" s="285">
        <v>3500000000</v>
      </c>
      <c r="L802" s="285">
        <v>2416701588</v>
      </c>
      <c r="M802" s="285">
        <v>181701588</v>
      </c>
      <c r="N802" s="286">
        <v>0</v>
      </c>
      <c r="O802" s="286">
        <v>0</v>
      </c>
    </row>
    <row r="803" spans="1:15" x14ac:dyDescent="0.35">
      <c r="A803" s="283" t="s">
        <v>165</v>
      </c>
      <c r="B803" s="283" t="s">
        <v>171</v>
      </c>
      <c r="C803" s="284" t="s">
        <v>172</v>
      </c>
      <c r="D803" s="283" t="s">
        <v>73</v>
      </c>
      <c r="E803" s="284" t="s">
        <v>45</v>
      </c>
      <c r="F803" s="283" t="s">
        <v>168</v>
      </c>
      <c r="G803" s="287" t="s">
        <v>1860</v>
      </c>
      <c r="H803" s="283" t="s">
        <v>1930</v>
      </c>
      <c r="I803" s="284" t="s">
        <v>1931</v>
      </c>
      <c r="J803" s="285">
        <v>43000000000</v>
      </c>
      <c r="K803" s="285">
        <v>43000000000</v>
      </c>
      <c r="L803" s="285">
        <v>43000000000</v>
      </c>
      <c r="M803" s="285">
        <v>12120013894</v>
      </c>
      <c r="N803" s="286">
        <v>3221576934.6999998</v>
      </c>
      <c r="O803" s="286">
        <v>3221576934.6999998</v>
      </c>
    </row>
    <row r="804" spans="1:15" x14ac:dyDescent="0.35">
      <c r="A804" s="283" t="s">
        <v>165</v>
      </c>
      <c r="B804" s="283" t="s">
        <v>171</v>
      </c>
      <c r="C804" s="284" t="s">
        <v>172</v>
      </c>
      <c r="D804" s="283" t="s">
        <v>73</v>
      </c>
      <c r="E804" s="284" t="s">
        <v>45</v>
      </c>
      <c r="F804" s="283" t="s">
        <v>168</v>
      </c>
      <c r="G804" s="287" t="s">
        <v>1860</v>
      </c>
      <c r="H804" s="283" t="s">
        <v>3067</v>
      </c>
      <c r="I804" s="284" t="s">
        <v>3068</v>
      </c>
      <c r="J804" s="285">
        <v>7346848747</v>
      </c>
      <c r="K804" s="285">
        <v>7346848747</v>
      </c>
      <c r="L804" s="285">
        <v>7346848747</v>
      </c>
      <c r="M804" s="285">
        <v>406000000</v>
      </c>
      <c r="N804" s="286">
        <v>58000000</v>
      </c>
      <c r="O804" s="286">
        <v>58000000</v>
      </c>
    </row>
    <row r="805" spans="1:15" x14ac:dyDescent="0.35">
      <c r="A805" s="283" t="s">
        <v>165</v>
      </c>
      <c r="B805" s="283" t="s">
        <v>171</v>
      </c>
      <c r="C805" s="284" t="s">
        <v>172</v>
      </c>
      <c r="D805" s="283" t="s">
        <v>73</v>
      </c>
      <c r="E805" s="284" t="s">
        <v>45</v>
      </c>
      <c r="F805" s="283" t="s">
        <v>168</v>
      </c>
      <c r="G805" s="287" t="s">
        <v>1860</v>
      </c>
      <c r="H805" s="283" t="s">
        <v>3069</v>
      </c>
      <c r="I805" s="284" t="s">
        <v>3070</v>
      </c>
      <c r="J805" s="285">
        <v>18000000000</v>
      </c>
      <c r="K805" s="285">
        <v>18000000000</v>
      </c>
      <c r="L805" s="285">
        <v>17190528000</v>
      </c>
      <c r="M805" s="285">
        <v>0</v>
      </c>
      <c r="N805" s="286">
        <v>0</v>
      </c>
      <c r="O805" s="286">
        <v>0</v>
      </c>
    </row>
    <row r="806" spans="1:15" x14ac:dyDescent="0.35">
      <c r="A806" s="283" t="s">
        <v>165</v>
      </c>
      <c r="B806" s="283" t="s">
        <v>349</v>
      </c>
      <c r="C806" s="284" t="s">
        <v>350</v>
      </c>
      <c r="D806" s="283" t="s">
        <v>73</v>
      </c>
      <c r="E806" s="284" t="s">
        <v>45</v>
      </c>
      <c r="F806" s="283" t="s">
        <v>173</v>
      </c>
      <c r="G806" s="287" t="s">
        <v>174</v>
      </c>
      <c r="H806" s="283" t="s">
        <v>2068</v>
      </c>
      <c r="I806" s="284" t="s">
        <v>2069</v>
      </c>
      <c r="J806" s="285">
        <v>1460000000</v>
      </c>
      <c r="K806" s="285">
        <v>1460000000</v>
      </c>
      <c r="L806" s="285">
        <v>761521186</v>
      </c>
      <c r="M806" s="285">
        <v>747521186</v>
      </c>
      <c r="N806" s="286">
        <v>267521186</v>
      </c>
      <c r="O806" s="286">
        <v>267521186</v>
      </c>
    </row>
    <row r="807" spans="1:15" x14ac:dyDescent="0.35">
      <c r="A807" s="283" t="s">
        <v>165</v>
      </c>
      <c r="B807" s="283" t="s">
        <v>349</v>
      </c>
      <c r="C807" s="284" t="s">
        <v>350</v>
      </c>
      <c r="D807" s="283" t="s">
        <v>73</v>
      </c>
      <c r="E807" s="284" t="s">
        <v>45</v>
      </c>
      <c r="F807" s="283" t="s">
        <v>173</v>
      </c>
      <c r="G807" s="287" t="s">
        <v>174</v>
      </c>
      <c r="H807" s="283" t="s">
        <v>2070</v>
      </c>
      <c r="I807" s="284" t="s">
        <v>2071</v>
      </c>
      <c r="J807" s="285">
        <v>3000000000</v>
      </c>
      <c r="K807" s="285">
        <v>2650000000</v>
      </c>
      <c r="L807" s="285">
        <v>573370555</v>
      </c>
      <c r="M807" s="285">
        <v>511505523.17000002</v>
      </c>
      <c r="N807" s="286">
        <v>148252495</v>
      </c>
      <c r="O807" s="286">
        <v>148252495</v>
      </c>
    </row>
    <row r="808" spans="1:15" x14ac:dyDescent="0.35">
      <c r="A808" s="283" t="s">
        <v>165</v>
      </c>
      <c r="B808" s="283" t="s">
        <v>349</v>
      </c>
      <c r="C808" s="284" t="s">
        <v>350</v>
      </c>
      <c r="D808" s="283" t="s">
        <v>73</v>
      </c>
      <c r="E808" s="284" t="s">
        <v>45</v>
      </c>
      <c r="F808" s="283" t="s">
        <v>173</v>
      </c>
      <c r="G808" s="287" t="s">
        <v>174</v>
      </c>
      <c r="H808" s="283" t="s">
        <v>2072</v>
      </c>
      <c r="I808" s="284" t="s">
        <v>2073</v>
      </c>
      <c r="J808" s="285">
        <v>1000000000</v>
      </c>
      <c r="K808" s="285">
        <v>784000000</v>
      </c>
      <c r="L808" s="285">
        <v>752000000</v>
      </c>
      <c r="M808" s="285">
        <v>40000000</v>
      </c>
      <c r="N808" s="286">
        <v>0</v>
      </c>
      <c r="O808" s="286">
        <v>0</v>
      </c>
    </row>
    <row r="809" spans="1:15" x14ac:dyDescent="0.35">
      <c r="A809" s="283" t="s">
        <v>165</v>
      </c>
      <c r="B809" s="283" t="s">
        <v>349</v>
      </c>
      <c r="C809" s="284" t="s">
        <v>350</v>
      </c>
      <c r="D809" s="283" t="s">
        <v>73</v>
      </c>
      <c r="E809" s="284" t="s">
        <v>45</v>
      </c>
      <c r="F809" s="283" t="s">
        <v>173</v>
      </c>
      <c r="G809" s="287" t="s">
        <v>174</v>
      </c>
      <c r="H809" s="283" t="s">
        <v>2074</v>
      </c>
      <c r="I809" s="284" t="s">
        <v>2075</v>
      </c>
      <c r="J809" s="285">
        <v>1233140129</v>
      </c>
      <c r="K809" s="285">
        <v>1233140129</v>
      </c>
      <c r="L809" s="285">
        <v>1186000000</v>
      </c>
      <c r="M809" s="285">
        <v>1186000000</v>
      </c>
      <c r="N809" s="286">
        <v>250270000</v>
      </c>
      <c r="O809" s="286">
        <v>250270000</v>
      </c>
    </row>
    <row r="810" spans="1:15" x14ac:dyDescent="0.35">
      <c r="A810" s="283" t="s">
        <v>253</v>
      </c>
      <c r="B810" s="283" t="s">
        <v>254</v>
      </c>
      <c r="C810" s="284" t="s">
        <v>255</v>
      </c>
      <c r="D810" s="283" t="s">
        <v>73</v>
      </c>
      <c r="E810" s="284" t="s">
        <v>45</v>
      </c>
      <c r="F810" s="283" t="s">
        <v>245</v>
      </c>
      <c r="G810" s="287" t="s">
        <v>569</v>
      </c>
      <c r="H810" s="283" t="s">
        <v>586</v>
      </c>
      <c r="I810" s="284" t="s">
        <v>587</v>
      </c>
      <c r="J810" s="285">
        <v>61894300124</v>
      </c>
      <c r="K810" s="285">
        <v>61894300124</v>
      </c>
      <c r="L810" s="285">
        <v>61894300124</v>
      </c>
      <c r="M810" s="285">
        <v>0</v>
      </c>
      <c r="N810" s="286">
        <v>0</v>
      </c>
      <c r="O810" s="286">
        <v>0</v>
      </c>
    </row>
    <row r="811" spans="1:15" x14ac:dyDescent="0.35">
      <c r="A811" s="283" t="s">
        <v>253</v>
      </c>
      <c r="B811" s="283" t="s">
        <v>254</v>
      </c>
      <c r="C811" s="284" t="s">
        <v>255</v>
      </c>
      <c r="D811" s="283" t="s">
        <v>73</v>
      </c>
      <c r="E811" s="284" t="s">
        <v>45</v>
      </c>
      <c r="F811" s="283" t="s">
        <v>245</v>
      </c>
      <c r="G811" s="287" t="s">
        <v>569</v>
      </c>
      <c r="H811" s="283" t="s">
        <v>590</v>
      </c>
      <c r="I811" s="284" t="s">
        <v>591</v>
      </c>
      <c r="J811" s="285">
        <v>577445687</v>
      </c>
      <c r="K811" s="285">
        <v>577445687</v>
      </c>
      <c r="L811" s="285">
        <v>565445672</v>
      </c>
      <c r="M811" s="285">
        <v>436094097</v>
      </c>
      <c r="N811" s="286">
        <v>128075017</v>
      </c>
      <c r="O811" s="286">
        <v>128075017</v>
      </c>
    </row>
    <row r="812" spans="1:15" x14ac:dyDescent="0.35">
      <c r="A812" s="283" t="s">
        <v>253</v>
      </c>
      <c r="B812" s="283" t="s">
        <v>254</v>
      </c>
      <c r="C812" s="284" t="s">
        <v>255</v>
      </c>
      <c r="D812" s="283" t="s">
        <v>73</v>
      </c>
      <c r="E812" s="284" t="s">
        <v>45</v>
      </c>
      <c r="F812" s="283" t="s">
        <v>245</v>
      </c>
      <c r="G812" s="287" t="s">
        <v>569</v>
      </c>
      <c r="H812" s="283" t="s">
        <v>930</v>
      </c>
      <c r="I812" s="284" t="s">
        <v>931</v>
      </c>
      <c r="J812" s="285">
        <v>10100000000</v>
      </c>
      <c r="K812" s="285">
        <v>10100000000</v>
      </c>
      <c r="L812" s="285">
        <v>10098309543</v>
      </c>
      <c r="M812" s="285">
        <v>8245093626</v>
      </c>
      <c r="N812" s="286">
        <v>1774125244</v>
      </c>
      <c r="O812" s="286">
        <v>1660278268</v>
      </c>
    </row>
    <row r="813" spans="1:15" x14ac:dyDescent="0.35">
      <c r="A813" s="283" t="s">
        <v>253</v>
      </c>
      <c r="B813" s="283" t="s">
        <v>254</v>
      </c>
      <c r="C813" s="284" t="s">
        <v>255</v>
      </c>
      <c r="D813" s="283" t="s">
        <v>73</v>
      </c>
      <c r="E813" s="284" t="s">
        <v>45</v>
      </c>
      <c r="F813" s="283" t="s">
        <v>245</v>
      </c>
      <c r="G813" s="287" t="s">
        <v>569</v>
      </c>
      <c r="H813" s="283" t="s">
        <v>923</v>
      </c>
      <c r="I813" s="284" t="s">
        <v>924</v>
      </c>
      <c r="J813" s="285">
        <v>13500000000</v>
      </c>
      <c r="K813" s="285">
        <v>13500000000</v>
      </c>
      <c r="L813" s="285">
        <v>13500000000</v>
      </c>
      <c r="M813" s="285">
        <v>8265782396</v>
      </c>
      <c r="N813" s="286">
        <v>643864423</v>
      </c>
      <c r="O813" s="286">
        <v>513524211</v>
      </c>
    </row>
    <row r="814" spans="1:15" x14ac:dyDescent="0.35">
      <c r="A814" s="283" t="s">
        <v>253</v>
      </c>
      <c r="B814" s="283" t="s">
        <v>254</v>
      </c>
      <c r="C814" s="284" t="s">
        <v>255</v>
      </c>
      <c r="D814" s="283" t="s">
        <v>73</v>
      </c>
      <c r="E814" s="284" t="s">
        <v>45</v>
      </c>
      <c r="F814" s="283" t="s">
        <v>245</v>
      </c>
      <c r="G814" s="287" t="s">
        <v>569</v>
      </c>
      <c r="H814" s="283" t="s">
        <v>927</v>
      </c>
      <c r="I814" s="284" t="s">
        <v>3071</v>
      </c>
      <c r="J814" s="285">
        <v>160000000000</v>
      </c>
      <c r="K814" s="285">
        <v>160000000000</v>
      </c>
      <c r="L814" s="285">
        <v>200000000</v>
      </c>
      <c r="M814" s="285">
        <v>0</v>
      </c>
      <c r="N814" s="286">
        <v>0</v>
      </c>
      <c r="O814" s="286">
        <v>0</v>
      </c>
    </row>
    <row r="815" spans="1:15" x14ac:dyDescent="0.35">
      <c r="A815" s="283" t="s">
        <v>253</v>
      </c>
      <c r="B815" s="283" t="s">
        <v>254</v>
      </c>
      <c r="C815" s="284" t="s">
        <v>255</v>
      </c>
      <c r="D815" s="283" t="s">
        <v>73</v>
      </c>
      <c r="E815" s="284" t="s">
        <v>45</v>
      </c>
      <c r="F815" s="283" t="s">
        <v>245</v>
      </c>
      <c r="G815" s="287" t="s">
        <v>569</v>
      </c>
      <c r="H815" s="283" t="s">
        <v>928</v>
      </c>
      <c r="I815" s="284" t="s">
        <v>929</v>
      </c>
      <c r="J815" s="285">
        <v>50000000000</v>
      </c>
      <c r="K815" s="285">
        <v>50000000000</v>
      </c>
      <c r="L815" s="285">
        <v>50000000000</v>
      </c>
      <c r="M815" s="285">
        <v>30000000000</v>
      </c>
      <c r="N815" s="286">
        <v>966888000</v>
      </c>
      <c r="O815" s="286">
        <v>966888000</v>
      </c>
    </row>
    <row r="816" spans="1:15" x14ac:dyDescent="0.35">
      <c r="A816" s="283" t="s">
        <v>253</v>
      </c>
      <c r="B816" s="283" t="s">
        <v>254</v>
      </c>
      <c r="C816" s="284" t="s">
        <v>255</v>
      </c>
      <c r="D816" s="283" t="s">
        <v>73</v>
      </c>
      <c r="E816" s="284" t="s">
        <v>45</v>
      </c>
      <c r="F816" s="283" t="s">
        <v>245</v>
      </c>
      <c r="G816" s="287" t="s">
        <v>569</v>
      </c>
      <c r="H816" s="283" t="s">
        <v>921</v>
      </c>
      <c r="I816" s="284" t="s">
        <v>922</v>
      </c>
      <c r="J816" s="285">
        <v>6000000000</v>
      </c>
      <c r="K816" s="285">
        <v>6000000000</v>
      </c>
      <c r="L816" s="285">
        <v>5999521400</v>
      </c>
      <c r="M816" s="285">
        <v>2420701314</v>
      </c>
      <c r="N816" s="286">
        <v>435360448</v>
      </c>
      <c r="O816" s="286">
        <v>363895836</v>
      </c>
    </row>
    <row r="817" spans="1:15" x14ac:dyDescent="0.35">
      <c r="A817" s="283" t="s">
        <v>253</v>
      </c>
      <c r="B817" s="283" t="s">
        <v>254</v>
      </c>
      <c r="C817" s="284" t="s">
        <v>255</v>
      </c>
      <c r="D817" s="283" t="s">
        <v>73</v>
      </c>
      <c r="E817" s="284" t="s">
        <v>45</v>
      </c>
      <c r="F817" s="283" t="s">
        <v>245</v>
      </c>
      <c r="G817" s="287" t="s">
        <v>569</v>
      </c>
      <c r="H817" s="283" t="s">
        <v>919</v>
      </c>
      <c r="I817" s="284" t="s">
        <v>920</v>
      </c>
      <c r="J817" s="285">
        <v>4425855880</v>
      </c>
      <c r="K817" s="285">
        <v>4425855880</v>
      </c>
      <c r="L817" s="285">
        <v>4425855880</v>
      </c>
      <c r="M817" s="285">
        <v>2732856984</v>
      </c>
      <c r="N817" s="286">
        <v>342430389</v>
      </c>
      <c r="O817" s="286">
        <v>293903017</v>
      </c>
    </row>
    <row r="818" spans="1:15" x14ac:dyDescent="0.35">
      <c r="A818" s="283" t="s">
        <v>253</v>
      </c>
      <c r="B818" s="283" t="s">
        <v>254</v>
      </c>
      <c r="C818" s="284" t="s">
        <v>255</v>
      </c>
      <c r="D818" s="283" t="s">
        <v>73</v>
      </c>
      <c r="E818" s="284" t="s">
        <v>45</v>
      </c>
      <c r="F818" s="283" t="s">
        <v>245</v>
      </c>
      <c r="G818" s="287" t="s">
        <v>569</v>
      </c>
      <c r="H818" s="283" t="s">
        <v>898</v>
      </c>
      <c r="I818" s="284" t="s">
        <v>899</v>
      </c>
      <c r="J818" s="285">
        <v>5036000000</v>
      </c>
      <c r="K818" s="285">
        <v>5036000000</v>
      </c>
      <c r="L818" s="285">
        <v>4660263468</v>
      </c>
      <c r="M818" s="285">
        <v>2125683504</v>
      </c>
      <c r="N818" s="286">
        <v>592355893</v>
      </c>
      <c r="O818" s="286">
        <v>441908109</v>
      </c>
    </row>
    <row r="819" spans="1:15" x14ac:dyDescent="0.35">
      <c r="A819" s="283" t="s">
        <v>253</v>
      </c>
      <c r="B819" s="283" t="s">
        <v>254</v>
      </c>
      <c r="C819" s="284" t="s">
        <v>255</v>
      </c>
      <c r="D819" s="283" t="s">
        <v>73</v>
      </c>
      <c r="E819" s="284" t="s">
        <v>45</v>
      </c>
      <c r="F819" s="283" t="s">
        <v>245</v>
      </c>
      <c r="G819" s="287" t="s">
        <v>569</v>
      </c>
      <c r="H819" s="283" t="s">
        <v>900</v>
      </c>
      <c r="I819" s="284" t="s">
        <v>901</v>
      </c>
      <c r="J819" s="285">
        <v>5162010442</v>
      </c>
      <c r="K819" s="285">
        <v>5162010442</v>
      </c>
      <c r="L819" s="285">
        <v>5161051419</v>
      </c>
      <c r="M819" s="285">
        <v>2900183859</v>
      </c>
      <c r="N819" s="286">
        <v>657433906</v>
      </c>
      <c r="O819" s="286">
        <v>600650737</v>
      </c>
    </row>
    <row r="820" spans="1:15" x14ac:dyDescent="0.35">
      <c r="A820" s="283" t="s">
        <v>253</v>
      </c>
      <c r="B820" s="283" t="s">
        <v>254</v>
      </c>
      <c r="C820" s="284" t="s">
        <v>255</v>
      </c>
      <c r="D820" s="283" t="s">
        <v>73</v>
      </c>
      <c r="E820" s="284" t="s">
        <v>45</v>
      </c>
      <c r="F820" s="283" t="s">
        <v>245</v>
      </c>
      <c r="G820" s="287" t="s">
        <v>569</v>
      </c>
      <c r="H820" s="283" t="s">
        <v>917</v>
      </c>
      <c r="I820" s="284" t="s">
        <v>918</v>
      </c>
      <c r="J820" s="285">
        <v>25018520567</v>
      </c>
      <c r="K820" s="285">
        <v>25018520567</v>
      </c>
      <c r="L820" s="285">
        <v>25018520567</v>
      </c>
      <c r="M820" s="285">
        <v>25018520567</v>
      </c>
      <c r="N820" s="286">
        <v>0</v>
      </c>
      <c r="O820" s="286">
        <v>0</v>
      </c>
    </row>
    <row r="821" spans="1:15" x14ac:dyDescent="0.35">
      <c r="A821" s="283" t="s">
        <v>253</v>
      </c>
      <c r="B821" s="283" t="s">
        <v>254</v>
      </c>
      <c r="C821" s="284" t="s">
        <v>255</v>
      </c>
      <c r="D821" s="283" t="s">
        <v>73</v>
      </c>
      <c r="E821" s="284" t="s">
        <v>45</v>
      </c>
      <c r="F821" s="283" t="s">
        <v>245</v>
      </c>
      <c r="G821" s="287" t="s">
        <v>569</v>
      </c>
      <c r="H821" s="283" t="s">
        <v>902</v>
      </c>
      <c r="I821" s="284" t="s">
        <v>903</v>
      </c>
      <c r="J821" s="285">
        <v>18700000000</v>
      </c>
      <c r="K821" s="285">
        <v>18700000000</v>
      </c>
      <c r="L821" s="285">
        <v>18671711026</v>
      </c>
      <c r="M821" s="285">
        <v>15195726583</v>
      </c>
      <c r="N821" s="286">
        <v>3817728875</v>
      </c>
      <c r="O821" s="286">
        <v>2933772927</v>
      </c>
    </row>
    <row r="822" spans="1:15" x14ac:dyDescent="0.35">
      <c r="A822" s="283" t="s">
        <v>253</v>
      </c>
      <c r="B822" s="283" t="s">
        <v>254</v>
      </c>
      <c r="C822" s="284" t="s">
        <v>255</v>
      </c>
      <c r="D822" s="283" t="s">
        <v>73</v>
      </c>
      <c r="E822" s="284" t="s">
        <v>45</v>
      </c>
      <c r="F822" s="283" t="s">
        <v>245</v>
      </c>
      <c r="G822" s="287" t="s">
        <v>569</v>
      </c>
      <c r="H822" s="283" t="s">
        <v>915</v>
      </c>
      <c r="I822" s="284" t="s">
        <v>916</v>
      </c>
      <c r="J822" s="285">
        <v>14800000000</v>
      </c>
      <c r="K822" s="285">
        <v>14800000000</v>
      </c>
      <c r="L822" s="285">
        <v>14694649296</v>
      </c>
      <c r="M822" s="285">
        <v>12639987543</v>
      </c>
      <c r="N822" s="286">
        <v>3267708637</v>
      </c>
      <c r="O822" s="286">
        <v>2620323973</v>
      </c>
    </row>
    <row r="823" spans="1:15" x14ac:dyDescent="0.35">
      <c r="A823" s="283" t="s">
        <v>253</v>
      </c>
      <c r="B823" s="283" t="s">
        <v>254</v>
      </c>
      <c r="C823" s="284" t="s">
        <v>255</v>
      </c>
      <c r="D823" s="283" t="s">
        <v>73</v>
      </c>
      <c r="E823" s="284" t="s">
        <v>45</v>
      </c>
      <c r="F823" s="283" t="s">
        <v>245</v>
      </c>
      <c r="G823" s="287" t="s">
        <v>569</v>
      </c>
      <c r="H823" s="283" t="s">
        <v>912</v>
      </c>
      <c r="I823" s="284" t="s">
        <v>913</v>
      </c>
      <c r="J823" s="285">
        <v>9688151906</v>
      </c>
      <c r="K823" s="285">
        <v>9688151906</v>
      </c>
      <c r="L823" s="285">
        <v>9688151906</v>
      </c>
      <c r="M823" s="285">
        <v>1689624155</v>
      </c>
      <c r="N823" s="286">
        <v>235623310</v>
      </c>
      <c r="O823" s="286">
        <v>203623310</v>
      </c>
    </row>
    <row r="824" spans="1:15" x14ac:dyDescent="0.35">
      <c r="A824" s="283" t="s">
        <v>253</v>
      </c>
      <c r="B824" s="283" t="s">
        <v>254</v>
      </c>
      <c r="C824" s="284" t="s">
        <v>255</v>
      </c>
      <c r="D824" s="283" t="s">
        <v>73</v>
      </c>
      <c r="E824" s="284" t="s">
        <v>45</v>
      </c>
      <c r="F824" s="283" t="s">
        <v>256</v>
      </c>
      <c r="G824" s="287" t="s">
        <v>914</v>
      </c>
      <c r="H824" s="283" t="s">
        <v>588</v>
      </c>
      <c r="I824" s="284" t="s">
        <v>589</v>
      </c>
      <c r="J824" s="285">
        <v>12000000000</v>
      </c>
      <c r="K824" s="285">
        <v>12000000000</v>
      </c>
      <c r="L824" s="285">
        <v>12000000000</v>
      </c>
      <c r="M824" s="285">
        <v>5115123817.6400003</v>
      </c>
      <c r="N824" s="286">
        <v>1430090280</v>
      </c>
      <c r="O824" s="286">
        <v>950662288</v>
      </c>
    </row>
    <row r="825" spans="1:15" x14ac:dyDescent="0.35">
      <c r="A825" s="283" t="s">
        <v>253</v>
      </c>
      <c r="B825" s="283" t="s">
        <v>254</v>
      </c>
      <c r="C825" s="284" t="s">
        <v>255</v>
      </c>
      <c r="D825" s="283" t="s">
        <v>73</v>
      </c>
      <c r="E825" s="284" t="s">
        <v>45</v>
      </c>
      <c r="F825" s="283" t="s">
        <v>256</v>
      </c>
      <c r="G825" s="287" t="s">
        <v>914</v>
      </c>
      <c r="H825" s="283" t="s">
        <v>925</v>
      </c>
      <c r="I825" s="284" t="s">
        <v>926</v>
      </c>
      <c r="J825" s="285">
        <v>5170973345</v>
      </c>
      <c r="K825" s="285">
        <v>5170973345</v>
      </c>
      <c r="L825" s="285">
        <v>3233128636</v>
      </c>
      <c r="M825" s="285">
        <v>3181663218</v>
      </c>
      <c r="N825" s="286">
        <v>446599151</v>
      </c>
      <c r="O825" s="286">
        <v>410810684</v>
      </c>
    </row>
    <row r="826" spans="1:15" x14ac:dyDescent="0.35">
      <c r="A826" s="283" t="s">
        <v>253</v>
      </c>
      <c r="B826" s="283" t="s">
        <v>540</v>
      </c>
      <c r="C826" s="284" t="s">
        <v>541</v>
      </c>
      <c r="D826" s="283" t="s">
        <v>73</v>
      </c>
      <c r="E826" s="284" t="s">
        <v>45</v>
      </c>
      <c r="F826" s="283" t="s">
        <v>250</v>
      </c>
      <c r="G826" s="287" t="s">
        <v>542</v>
      </c>
      <c r="H826" s="283" t="s">
        <v>799</v>
      </c>
      <c r="I826" s="284" t="s">
        <v>800</v>
      </c>
      <c r="J826" s="285">
        <v>25316664380</v>
      </c>
      <c r="K826" s="285">
        <v>25316664380</v>
      </c>
      <c r="L826" s="285">
        <v>20334674915</v>
      </c>
      <c r="M826" s="285">
        <v>20285126269</v>
      </c>
      <c r="N826" s="286">
        <v>4442625941.1800003</v>
      </c>
      <c r="O826" s="286">
        <v>4442625941.1800003</v>
      </c>
    </row>
    <row r="827" spans="1:15" x14ac:dyDescent="0.35">
      <c r="A827" s="283" t="s">
        <v>253</v>
      </c>
      <c r="B827" s="283" t="s">
        <v>272</v>
      </c>
      <c r="C827" s="284" t="s">
        <v>273</v>
      </c>
      <c r="D827" s="283" t="s">
        <v>76</v>
      </c>
      <c r="E827" s="284" t="s">
        <v>46</v>
      </c>
      <c r="F827" s="283" t="s">
        <v>274</v>
      </c>
      <c r="G827" s="287" t="s">
        <v>275</v>
      </c>
      <c r="H827" s="283" t="s">
        <v>801</v>
      </c>
      <c r="I827" s="284" t="s">
        <v>952</v>
      </c>
      <c r="J827" s="285">
        <v>2812000000</v>
      </c>
      <c r="K827" s="285">
        <v>2812000000</v>
      </c>
      <c r="L827" s="285">
        <v>2786885626</v>
      </c>
      <c r="M827" s="285">
        <v>2280529269</v>
      </c>
      <c r="N827" s="286">
        <v>374475298</v>
      </c>
      <c r="O827" s="286">
        <v>359475298</v>
      </c>
    </row>
    <row r="828" spans="1:15" x14ac:dyDescent="0.35">
      <c r="A828" s="283" t="s">
        <v>253</v>
      </c>
      <c r="B828" s="283" t="s">
        <v>272</v>
      </c>
      <c r="C828" s="284" t="s">
        <v>273</v>
      </c>
      <c r="D828" s="283" t="s">
        <v>76</v>
      </c>
      <c r="E828" s="284" t="s">
        <v>46</v>
      </c>
      <c r="F828" s="283" t="s">
        <v>274</v>
      </c>
      <c r="G828" s="287" t="s">
        <v>275</v>
      </c>
      <c r="H828" s="283" t="s">
        <v>961</v>
      </c>
      <c r="I828" s="284" t="s">
        <v>962</v>
      </c>
      <c r="J828" s="285">
        <v>10990000000</v>
      </c>
      <c r="K828" s="285">
        <v>10990000000</v>
      </c>
      <c r="L828" s="285">
        <v>6070546547</v>
      </c>
      <c r="M828" s="285">
        <v>4822603806</v>
      </c>
      <c r="N828" s="286">
        <v>1304666327</v>
      </c>
      <c r="O828" s="286">
        <v>1297166327</v>
      </c>
    </row>
    <row r="829" spans="1:15" x14ac:dyDescent="0.35">
      <c r="A829" s="283" t="s">
        <v>253</v>
      </c>
      <c r="B829" s="283" t="s">
        <v>272</v>
      </c>
      <c r="C829" s="284" t="s">
        <v>273</v>
      </c>
      <c r="D829" s="283" t="s">
        <v>76</v>
      </c>
      <c r="E829" s="284" t="s">
        <v>46</v>
      </c>
      <c r="F829" s="283" t="s">
        <v>274</v>
      </c>
      <c r="G829" s="287" t="s">
        <v>275</v>
      </c>
      <c r="H829" s="283" t="s">
        <v>953</v>
      </c>
      <c r="I829" s="284" t="s">
        <v>954</v>
      </c>
      <c r="J829" s="285">
        <v>4429000000</v>
      </c>
      <c r="K829" s="285">
        <v>4429000000</v>
      </c>
      <c r="L829" s="285">
        <v>4210324141</v>
      </c>
      <c r="M829" s="285">
        <v>3395744029</v>
      </c>
      <c r="N829" s="286">
        <v>460382841</v>
      </c>
      <c r="O829" s="286">
        <v>460382841</v>
      </c>
    </row>
    <row r="830" spans="1:15" x14ac:dyDescent="0.35">
      <c r="A830" s="283" t="s">
        <v>253</v>
      </c>
      <c r="B830" s="283" t="s">
        <v>272</v>
      </c>
      <c r="C830" s="284" t="s">
        <v>273</v>
      </c>
      <c r="D830" s="283" t="s">
        <v>76</v>
      </c>
      <c r="E830" s="284" t="s">
        <v>46</v>
      </c>
      <c r="F830" s="283" t="s">
        <v>274</v>
      </c>
      <c r="G830" s="287" t="s">
        <v>275</v>
      </c>
      <c r="H830" s="283" t="s">
        <v>955</v>
      </c>
      <c r="I830" s="284" t="s">
        <v>956</v>
      </c>
      <c r="J830" s="285">
        <v>2573828453</v>
      </c>
      <c r="K830" s="285">
        <v>2573828453</v>
      </c>
      <c r="L830" s="285">
        <v>1869046951</v>
      </c>
      <c r="M830" s="285">
        <v>1237340649</v>
      </c>
      <c r="N830" s="286">
        <v>164307479</v>
      </c>
      <c r="O830" s="286">
        <v>164307479</v>
      </c>
    </row>
    <row r="831" spans="1:15" x14ac:dyDescent="0.35">
      <c r="A831" s="283" t="s">
        <v>253</v>
      </c>
      <c r="B831" s="283" t="s">
        <v>272</v>
      </c>
      <c r="C831" s="284" t="s">
        <v>273</v>
      </c>
      <c r="D831" s="283" t="s">
        <v>76</v>
      </c>
      <c r="E831" s="284" t="s">
        <v>46</v>
      </c>
      <c r="F831" s="283" t="s">
        <v>274</v>
      </c>
      <c r="G831" s="287" t="s">
        <v>275</v>
      </c>
      <c r="H831" s="283" t="s">
        <v>957</v>
      </c>
      <c r="I831" s="284" t="s">
        <v>958</v>
      </c>
      <c r="J831" s="285">
        <v>1900000000</v>
      </c>
      <c r="K831" s="285">
        <v>1900000000</v>
      </c>
      <c r="L831" s="285">
        <v>1809532635</v>
      </c>
      <c r="M831" s="285">
        <v>1480348912</v>
      </c>
      <c r="N831" s="286">
        <v>232151938</v>
      </c>
      <c r="O831" s="286">
        <v>232151938</v>
      </c>
    </row>
    <row r="832" spans="1:15" x14ac:dyDescent="0.35">
      <c r="A832" s="283" t="s">
        <v>253</v>
      </c>
      <c r="B832" s="283" t="s">
        <v>272</v>
      </c>
      <c r="C832" s="284" t="s">
        <v>273</v>
      </c>
      <c r="D832" s="283" t="s">
        <v>76</v>
      </c>
      <c r="E832" s="284" t="s">
        <v>46</v>
      </c>
      <c r="F832" s="283" t="s">
        <v>274</v>
      </c>
      <c r="G832" s="287" t="s">
        <v>275</v>
      </c>
      <c r="H832" s="283" t="s">
        <v>3072</v>
      </c>
      <c r="I832" s="284" t="s">
        <v>3073</v>
      </c>
      <c r="J832" s="285">
        <v>1557580277</v>
      </c>
      <c r="K832" s="285">
        <v>1557580277</v>
      </c>
      <c r="L832" s="285">
        <v>1487519241</v>
      </c>
      <c r="M832" s="285">
        <v>648985186</v>
      </c>
      <c r="N832" s="286">
        <v>97362973</v>
      </c>
      <c r="O832" s="286">
        <v>97362973</v>
      </c>
    </row>
    <row r="833" spans="1:15" x14ac:dyDescent="0.35">
      <c r="A833" s="283" t="s">
        <v>253</v>
      </c>
      <c r="B833" s="283" t="s">
        <v>272</v>
      </c>
      <c r="C833" s="284" t="s">
        <v>273</v>
      </c>
      <c r="D833" s="283" t="s">
        <v>76</v>
      </c>
      <c r="E833" s="284" t="s">
        <v>46</v>
      </c>
      <c r="F833" s="283" t="s">
        <v>274</v>
      </c>
      <c r="G833" s="287" t="s">
        <v>275</v>
      </c>
      <c r="H833" s="283" t="s">
        <v>3074</v>
      </c>
      <c r="I833" s="284" t="s">
        <v>3075</v>
      </c>
      <c r="J833" s="285">
        <v>657591270</v>
      </c>
      <c r="K833" s="285">
        <v>657591270</v>
      </c>
      <c r="L833" s="285">
        <v>561892576</v>
      </c>
      <c r="M833" s="285">
        <v>504592576</v>
      </c>
      <c r="N833" s="286">
        <v>85758294</v>
      </c>
      <c r="O833" s="286">
        <v>85758294</v>
      </c>
    </row>
    <row r="834" spans="1:15" x14ac:dyDescent="0.35">
      <c r="A834" s="283" t="s">
        <v>253</v>
      </c>
      <c r="B834" s="283" t="s">
        <v>272</v>
      </c>
      <c r="C834" s="284" t="s">
        <v>273</v>
      </c>
      <c r="D834" s="283" t="s">
        <v>76</v>
      </c>
      <c r="E834" s="284" t="s">
        <v>46</v>
      </c>
      <c r="F834" s="283" t="s">
        <v>256</v>
      </c>
      <c r="G834" s="287" t="s">
        <v>914</v>
      </c>
      <c r="H834" s="283" t="s">
        <v>3076</v>
      </c>
      <c r="I834" s="284" t="s">
        <v>3077</v>
      </c>
      <c r="J834" s="285">
        <v>1288304997</v>
      </c>
      <c r="K834" s="285">
        <v>1288304997</v>
      </c>
      <c r="L834" s="285">
        <v>1090156282</v>
      </c>
      <c r="M834" s="285">
        <v>1066499929</v>
      </c>
      <c r="N834" s="286">
        <v>137867668</v>
      </c>
      <c r="O834" s="286">
        <v>137867668</v>
      </c>
    </row>
    <row r="835" spans="1:15" x14ac:dyDescent="0.35">
      <c r="A835" s="283" t="s">
        <v>479</v>
      </c>
      <c r="B835" s="283" t="s">
        <v>480</v>
      </c>
      <c r="C835" s="284" t="s">
        <v>3078</v>
      </c>
      <c r="D835" s="283" t="s">
        <v>73</v>
      </c>
      <c r="E835" s="284" t="s">
        <v>45</v>
      </c>
      <c r="F835" s="283" t="s">
        <v>156</v>
      </c>
      <c r="G835" s="287" t="s">
        <v>1326</v>
      </c>
      <c r="H835" s="283" t="s">
        <v>584</v>
      </c>
      <c r="I835" s="284" t="s">
        <v>585</v>
      </c>
      <c r="J835" s="285">
        <v>905862310</v>
      </c>
      <c r="K835" s="285">
        <v>905862310</v>
      </c>
      <c r="L835" s="285">
        <v>0</v>
      </c>
      <c r="M835" s="285">
        <v>0</v>
      </c>
      <c r="N835" s="286">
        <v>0</v>
      </c>
      <c r="O835" s="286">
        <v>0</v>
      </c>
    </row>
    <row r="836" spans="1:15" x14ac:dyDescent="0.35">
      <c r="A836" s="283" t="s">
        <v>479</v>
      </c>
      <c r="B836" s="283" t="s">
        <v>480</v>
      </c>
      <c r="C836" s="284" t="s">
        <v>3078</v>
      </c>
      <c r="D836" s="283" t="s">
        <v>73</v>
      </c>
      <c r="E836" s="284" t="s">
        <v>45</v>
      </c>
      <c r="F836" s="283" t="s">
        <v>156</v>
      </c>
      <c r="G836" s="287" t="s">
        <v>1326</v>
      </c>
      <c r="H836" s="283" t="s">
        <v>1332</v>
      </c>
      <c r="I836" s="284" t="s">
        <v>1333</v>
      </c>
      <c r="J836" s="285">
        <v>1134786690</v>
      </c>
      <c r="K836" s="285">
        <v>834786690</v>
      </c>
      <c r="L836" s="285">
        <v>0</v>
      </c>
      <c r="M836" s="285">
        <v>0</v>
      </c>
      <c r="N836" s="286">
        <v>0</v>
      </c>
      <c r="O836" s="286">
        <v>0</v>
      </c>
    </row>
    <row r="837" spans="1:15" x14ac:dyDescent="0.35">
      <c r="A837" s="283" t="s">
        <v>479</v>
      </c>
      <c r="B837" s="283" t="s">
        <v>480</v>
      </c>
      <c r="C837" s="284" t="s">
        <v>3078</v>
      </c>
      <c r="D837" s="283" t="s">
        <v>73</v>
      </c>
      <c r="E837" s="284" t="s">
        <v>45</v>
      </c>
      <c r="F837" s="283" t="s">
        <v>156</v>
      </c>
      <c r="G837" s="287" t="s">
        <v>1326</v>
      </c>
      <c r="H837" s="283" t="s">
        <v>1334</v>
      </c>
      <c r="I837" s="284" t="s">
        <v>1335</v>
      </c>
      <c r="J837" s="285">
        <v>500000000</v>
      </c>
      <c r="K837" s="285">
        <v>200000000</v>
      </c>
      <c r="L837" s="285">
        <v>0</v>
      </c>
      <c r="M837" s="285">
        <v>0</v>
      </c>
      <c r="N837" s="286">
        <v>0</v>
      </c>
      <c r="O837" s="286">
        <v>0</v>
      </c>
    </row>
    <row r="838" spans="1:15" x14ac:dyDescent="0.35">
      <c r="A838" s="283" t="s">
        <v>479</v>
      </c>
      <c r="B838" s="283" t="s">
        <v>480</v>
      </c>
      <c r="C838" s="284" t="s">
        <v>3078</v>
      </c>
      <c r="D838" s="283" t="s">
        <v>73</v>
      </c>
      <c r="E838" s="284" t="s">
        <v>45</v>
      </c>
      <c r="F838" s="283" t="s">
        <v>178</v>
      </c>
      <c r="G838" s="287" t="s">
        <v>1338</v>
      </c>
      <c r="H838" s="283" t="s">
        <v>1336</v>
      </c>
      <c r="I838" s="284" t="s">
        <v>1337</v>
      </c>
      <c r="J838" s="285">
        <v>2700000000</v>
      </c>
      <c r="K838" s="285">
        <v>2000000000</v>
      </c>
      <c r="L838" s="285">
        <v>0</v>
      </c>
      <c r="M838" s="285">
        <v>0</v>
      </c>
      <c r="N838" s="286">
        <v>0</v>
      </c>
      <c r="O838" s="286">
        <v>0</v>
      </c>
    </row>
    <row r="839" spans="1:15" x14ac:dyDescent="0.35">
      <c r="A839" s="283" t="s">
        <v>479</v>
      </c>
      <c r="B839" s="283" t="s">
        <v>480</v>
      </c>
      <c r="C839" s="284" t="s">
        <v>3078</v>
      </c>
      <c r="D839" s="283" t="s">
        <v>73</v>
      </c>
      <c r="E839" s="284" t="s">
        <v>45</v>
      </c>
      <c r="F839" s="283" t="s">
        <v>524</v>
      </c>
      <c r="G839" s="287" t="s">
        <v>877</v>
      </c>
      <c r="H839" s="283" t="s">
        <v>3079</v>
      </c>
      <c r="I839" s="284" t="s">
        <v>3080</v>
      </c>
      <c r="J839" s="285">
        <v>7736636563</v>
      </c>
      <c r="K839" s="285">
        <v>7736636563</v>
      </c>
      <c r="L839" s="285">
        <v>586000000</v>
      </c>
      <c r="M839" s="285">
        <v>586000000</v>
      </c>
      <c r="N839" s="286">
        <v>84000000</v>
      </c>
      <c r="O839" s="286">
        <v>66000000</v>
      </c>
    </row>
    <row r="840" spans="1:15" x14ac:dyDescent="0.35">
      <c r="A840" s="283" t="s">
        <v>479</v>
      </c>
      <c r="B840" s="283" t="s">
        <v>480</v>
      </c>
      <c r="C840" s="284" t="s">
        <v>3078</v>
      </c>
      <c r="D840" s="283" t="s">
        <v>73</v>
      </c>
      <c r="E840" s="284" t="s">
        <v>45</v>
      </c>
      <c r="F840" s="283" t="s">
        <v>524</v>
      </c>
      <c r="G840" s="287" t="s">
        <v>877</v>
      </c>
      <c r="H840" s="283" t="s">
        <v>3081</v>
      </c>
      <c r="I840" s="284" t="s">
        <v>3082</v>
      </c>
      <c r="J840" s="285">
        <v>5000000000</v>
      </c>
      <c r="K840" s="285">
        <v>4700000000</v>
      </c>
      <c r="L840" s="285">
        <v>1412452439.3299999</v>
      </c>
      <c r="M840" s="285">
        <v>1324346602.3299999</v>
      </c>
      <c r="N840" s="286">
        <v>415176037</v>
      </c>
      <c r="O840" s="286">
        <v>415176037</v>
      </c>
    </row>
    <row r="841" spans="1:15" x14ac:dyDescent="0.35">
      <c r="A841" s="283" t="s">
        <v>479</v>
      </c>
      <c r="B841" s="283" t="s">
        <v>480</v>
      </c>
      <c r="C841" s="284" t="s">
        <v>3078</v>
      </c>
      <c r="D841" s="283" t="s">
        <v>73</v>
      </c>
      <c r="E841" s="284" t="s">
        <v>45</v>
      </c>
      <c r="F841" s="283" t="s">
        <v>524</v>
      </c>
      <c r="G841" s="287" t="s">
        <v>877</v>
      </c>
      <c r="H841" s="283" t="s">
        <v>3087</v>
      </c>
      <c r="I841" s="284" t="s">
        <v>3088</v>
      </c>
      <c r="J841" s="285">
        <v>2000000000</v>
      </c>
      <c r="K841" s="285">
        <v>2000000000</v>
      </c>
      <c r="L841" s="285">
        <v>750368494.45000005</v>
      </c>
      <c r="M841" s="285">
        <v>658941828.12</v>
      </c>
      <c r="N841" s="286">
        <v>10040000</v>
      </c>
      <c r="O841" s="286">
        <v>7640000</v>
      </c>
    </row>
    <row r="842" spans="1:15" x14ac:dyDescent="0.35">
      <c r="A842" s="283" t="s">
        <v>479</v>
      </c>
      <c r="B842" s="283" t="s">
        <v>480</v>
      </c>
      <c r="C842" s="284" t="s">
        <v>3078</v>
      </c>
      <c r="D842" s="283" t="s">
        <v>73</v>
      </c>
      <c r="E842" s="284" t="s">
        <v>45</v>
      </c>
      <c r="F842" s="283" t="s">
        <v>352</v>
      </c>
      <c r="G842" s="287" t="s">
        <v>876</v>
      </c>
      <c r="H842" s="283" t="s">
        <v>874</v>
      </c>
      <c r="I842" s="284" t="s">
        <v>875</v>
      </c>
      <c r="J842" s="285">
        <v>3669000000</v>
      </c>
      <c r="K842" s="285">
        <v>2969000000</v>
      </c>
      <c r="L842" s="285">
        <v>257820845.78</v>
      </c>
      <c r="M842" s="285">
        <v>257820845.78</v>
      </c>
      <c r="N842" s="286">
        <v>13240422.92</v>
      </c>
      <c r="O842" s="286">
        <v>13240422.92</v>
      </c>
    </row>
    <row r="843" spans="1:15" x14ac:dyDescent="0.35">
      <c r="A843" s="283" t="s">
        <v>479</v>
      </c>
      <c r="B843" s="283" t="s">
        <v>480</v>
      </c>
      <c r="C843" s="284" t="s">
        <v>3078</v>
      </c>
      <c r="D843" s="283" t="s">
        <v>73</v>
      </c>
      <c r="E843" s="284" t="s">
        <v>45</v>
      </c>
      <c r="F843" s="283" t="s">
        <v>351</v>
      </c>
      <c r="G843" s="287" t="s">
        <v>1329</v>
      </c>
      <c r="H843" s="283" t="s">
        <v>1327</v>
      </c>
      <c r="I843" s="284" t="s">
        <v>1328</v>
      </c>
      <c r="J843" s="285">
        <v>5517499782</v>
      </c>
      <c r="K843" s="285">
        <v>5429499782</v>
      </c>
      <c r="L843" s="285">
        <v>0</v>
      </c>
      <c r="M843" s="285">
        <v>0</v>
      </c>
      <c r="N843" s="286">
        <v>0</v>
      </c>
      <c r="O843" s="286">
        <v>0</v>
      </c>
    </row>
    <row r="844" spans="1:15" x14ac:dyDescent="0.35">
      <c r="A844" s="283" t="s">
        <v>479</v>
      </c>
      <c r="B844" s="283" t="s">
        <v>480</v>
      </c>
      <c r="C844" s="284" t="s">
        <v>3078</v>
      </c>
      <c r="D844" s="283" t="s">
        <v>73</v>
      </c>
      <c r="E844" s="284" t="s">
        <v>45</v>
      </c>
      <c r="F844" s="283" t="s">
        <v>3085</v>
      </c>
      <c r="G844" s="287" t="s">
        <v>3086</v>
      </c>
      <c r="H844" s="283" t="s">
        <v>3083</v>
      </c>
      <c r="I844" s="284" t="s">
        <v>3084</v>
      </c>
      <c r="J844" s="285">
        <v>14444268372</v>
      </c>
      <c r="K844" s="285">
        <v>14444268372</v>
      </c>
      <c r="L844" s="285">
        <v>3978136334.3200002</v>
      </c>
      <c r="M844" s="285">
        <v>3440435667.3200002</v>
      </c>
      <c r="N844" s="286">
        <v>786685666.26999998</v>
      </c>
      <c r="O844" s="286">
        <v>786685666.26999998</v>
      </c>
    </row>
    <row r="845" spans="1:15" x14ac:dyDescent="0.35">
      <c r="A845" s="283" t="s">
        <v>479</v>
      </c>
      <c r="B845" s="283" t="s">
        <v>480</v>
      </c>
      <c r="C845" s="284" t="s">
        <v>3078</v>
      </c>
      <c r="D845" s="283" t="s">
        <v>73</v>
      </c>
      <c r="E845" s="284" t="s">
        <v>45</v>
      </c>
      <c r="F845" s="283" t="s">
        <v>481</v>
      </c>
      <c r="G845" s="287" t="s">
        <v>880</v>
      </c>
      <c r="H845" s="283" t="s">
        <v>878</v>
      </c>
      <c r="I845" s="284" t="s">
        <v>879</v>
      </c>
      <c r="J845" s="285">
        <v>4450000000</v>
      </c>
      <c r="K845" s="285">
        <v>4450000000</v>
      </c>
      <c r="L845" s="285">
        <v>3527453937.29</v>
      </c>
      <c r="M845" s="285">
        <v>1935288311.29</v>
      </c>
      <c r="N845" s="286">
        <v>1301084778.28</v>
      </c>
      <c r="O845" s="286">
        <v>1301084778.28</v>
      </c>
    </row>
    <row r="846" spans="1:15" x14ac:dyDescent="0.35">
      <c r="A846" s="283" t="s">
        <v>479</v>
      </c>
      <c r="B846" s="283" t="s">
        <v>480</v>
      </c>
      <c r="C846" s="284" t="s">
        <v>3078</v>
      </c>
      <c r="D846" s="283" t="s">
        <v>73</v>
      </c>
      <c r="E846" s="284" t="s">
        <v>45</v>
      </c>
      <c r="F846" s="283" t="s">
        <v>481</v>
      </c>
      <c r="G846" s="287" t="s">
        <v>880</v>
      </c>
      <c r="H846" s="283" t="s">
        <v>881</v>
      </c>
      <c r="I846" s="284" t="s">
        <v>882</v>
      </c>
      <c r="J846" s="285">
        <v>2082660531</v>
      </c>
      <c r="K846" s="285">
        <v>1882660531</v>
      </c>
      <c r="L846" s="285">
        <v>0</v>
      </c>
      <c r="M846" s="285">
        <v>0</v>
      </c>
      <c r="N846" s="286">
        <v>0</v>
      </c>
      <c r="O846" s="286">
        <v>0</v>
      </c>
    </row>
    <row r="847" spans="1:15" x14ac:dyDescent="0.35">
      <c r="A847" s="283" t="s">
        <v>479</v>
      </c>
      <c r="B847" s="283" t="s">
        <v>480</v>
      </c>
      <c r="C847" s="284" t="s">
        <v>3078</v>
      </c>
      <c r="D847" s="283" t="s">
        <v>73</v>
      </c>
      <c r="E847" s="284" t="s">
        <v>45</v>
      </c>
      <c r="F847" s="283" t="s">
        <v>481</v>
      </c>
      <c r="G847" s="287" t="s">
        <v>880</v>
      </c>
      <c r="H847" s="283" t="s">
        <v>1330</v>
      </c>
      <c r="I847" s="284" t="s">
        <v>1331</v>
      </c>
      <c r="J847" s="285">
        <v>2500000000</v>
      </c>
      <c r="K847" s="285">
        <v>2100000000</v>
      </c>
      <c r="L847" s="285">
        <v>1933910894</v>
      </c>
      <c r="M847" s="285">
        <v>0</v>
      </c>
      <c r="N847" s="286">
        <v>0</v>
      </c>
      <c r="O847" s="286">
        <v>0</v>
      </c>
    </row>
    <row r="848" spans="1:15" x14ac:dyDescent="0.35">
      <c r="A848" s="283" t="s">
        <v>479</v>
      </c>
      <c r="B848" s="283" t="s">
        <v>512</v>
      </c>
      <c r="C848" s="284" t="s">
        <v>3089</v>
      </c>
      <c r="D848" s="283" t="s">
        <v>73</v>
      </c>
      <c r="E848" s="284" t="s">
        <v>45</v>
      </c>
      <c r="F848" s="283" t="s">
        <v>179</v>
      </c>
      <c r="G848" s="287" t="s">
        <v>890</v>
      </c>
      <c r="H848" s="283" t="s">
        <v>888</v>
      </c>
      <c r="I848" s="284" t="s">
        <v>889</v>
      </c>
      <c r="J848" s="285">
        <v>1937635773</v>
      </c>
      <c r="K848" s="285">
        <v>1937635773</v>
      </c>
      <c r="L848" s="285">
        <v>0</v>
      </c>
      <c r="M848" s="285">
        <v>0</v>
      </c>
      <c r="N848" s="286">
        <v>0</v>
      </c>
      <c r="O848" s="286">
        <v>0</v>
      </c>
    </row>
    <row r="849" spans="1:15" x14ac:dyDescent="0.35">
      <c r="A849" s="283" t="s">
        <v>479</v>
      </c>
      <c r="B849" s="283" t="s">
        <v>512</v>
      </c>
      <c r="C849" s="284" t="s">
        <v>3089</v>
      </c>
      <c r="D849" s="283" t="s">
        <v>73</v>
      </c>
      <c r="E849" s="284" t="s">
        <v>45</v>
      </c>
      <c r="F849" s="283" t="s">
        <v>179</v>
      </c>
      <c r="G849" s="287" t="s">
        <v>890</v>
      </c>
      <c r="H849" s="283" t="s">
        <v>891</v>
      </c>
      <c r="I849" s="284" t="s">
        <v>892</v>
      </c>
      <c r="J849" s="285">
        <v>150000000</v>
      </c>
      <c r="K849" s="285">
        <v>150000000</v>
      </c>
      <c r="L849" s="285">
        <v>74000000</v>
      </c>
      <c r="M849" s="285">
        <v>63600000</v>
      </c>
      <c r="N849" s="286">
        <v>19100000</v>
      </c>
      <c r="O849" s="286">
        <v>19100000</v>
      </c>
    </row>
    <row r="850" spans="1:15" x14ac:dyDescent="0.35">
      <c r="A850" s="283" t="s">
        <v>479</v>
      </c>
      <c r="B850" s="283" t="s">
        <v>512</v>
      </c>
      <c r="C850" s="284" t="s">
        <v>3089</v>
      </c>
      <c r="D850" s="283" t="s">
        <v>73</v>
      </c>
      <c r="E850" s="284" t="s">
        <v>45</v>
      </c>
      <c r="F850" s="283" t="s">
        <v>179</v>
      </c>
      <c r="G850" s="287" t="s">
        <v>890</v>
      </c>
      <c r="H850" s="283" t="s">
        <v>3091</v>
      </c>
      <c r="I850" s="284" t="s">
        <v>3092</v>
      </c>
      <c r="J850" s="285">
        <v>904365197</v>
      </c>
      <c r="K850" s="285">
        <v>904365197</v>
      </c>
      <c r="L850" s="285">
        <v>354400000</v>
      </c>
      <c r="M850" s="285">
        <v>335200000</v>
      </c>
      <c r="N850" s="286">
        <v>67900000</v>
      </c>
      <c r="O850" s="286">
        <v>67900000</v>
      </c>
    </row>
    <row r="851" spans="1:15" x14ac:dyDescent="0.35">
      <c r="A851" s="283" t="s">
        <v>479</v>
      </c>
      <c r="B851" s="283" t="s">
        <v>512</v>
      </c>
      <c r="C851" s="284" t="s">
        <v>3089</v>
      </c>
      <c r="D851" s="283" t="s">
        <v>76</v>
      </c>
      <c r="E851" s="284" t="s">
        <v>46</v>
      </c>
      <c r="F851" s="283" t="s">
        <v>179</v>
      </c>
      <c r="G851" s="287" t="s">
        <v>890</v>
      </c>
      <c r="H851" s="283" t="s">
        <v>909</v>
      </c>
      <c r="I851" s="284" t="s">
        <v>3090</v>
      </c>
      <c r="J851" s="285">
        <v>35545230000</v>
      </c>
      <c r="K851" s="285">
        <v>35545230000</v>
      </c>
      <c r="L851" s="285">
        <v>24304690634</v>
      </c>
      <c r="M851" s="285">
        <v>0</v>
      </c>
      <c r="N851" s="286">
        <v>0</v>
      </c>
      <c r="O851" s="286">
        <v>0</v>
      </c>
    </row>
    <row r="852" spans="1:15" x14ac:dyDescent="0.35">
      <c r="A852" s="283" t="s">
        <v>479</v>
      </c>
      <c r="B852" s="283" t="s">
        <v>512</v>
      </c>
      <c r="C852" s="284" t="s">
        <v>3089</v>
      </c>
      <c r="D852" s="283" t="s">
        <v>76</v>
      </c>
      <c r="E852" s="284" t="s">
        <v>46</v>
      </c>
      <c r="F852" s="283" t="s">
        <v>179</v>
      </c>
      <c r="G852" s="287" t="s">
        <v>890</v>
      </c>
      <c r="H852" s="283" t="s">
        <v>907</v>
      </c>
      <c r="I852" s="284" t="s">
        <v>908</v>
      </c>
      <c r="J852" s="285">
        <v>31109000000</v>
      </c>
      <c r="K852" s="285">
        <v>31109000000</v>
      </c>
      <c r="L852" s="285">
        <v>24015807701.66</v>
      </c>
      <c r="M852" s="285">
        <v>2883873164.4200001</v>
      </c>
      <c r="N852" s="286">
        <v>1018556927.54</v>
      </c>
      <c r="O852" s="286">
        <v>1009969386.54</v>
      </c>
    </row>
    <row r="853" spans="1:15" x14ac:dyDescent="0.35">
      <c r="A853" s="283" t="s">
        <v>479</v>
      </c>
      <c r="B853" s="283" t="s">
        <v>513</v>
      </c>
      <c r="C853" s="284" t="s">
        <v>3093</v>
      </c>
      <c r="D853" s="283" t="s">
        <v>73</v>
      </c>
      <c r="E853" s="284" t="s">
        <v>45</v>
      </c>
      <c r="F853" s="283" t="s">
        <v>368</v>
      </c>
      <c r="G853" s="287" t="s">
        <v>906</v>
      </c>
      <c r="H853" s="283" t="s">
        <v>910</v>
      </c>
      <c r="I853" s="284" t="s">
        <v>911</v>
      </c>
      <c r="J853" s="285">
        <v>50000000000</v>
      </c>
      <c r="K853" s="285">
        <v>50000000000</v>
      </c>
      <c r="L853" s="285">
        <v>50000000000</v>
      </c>
      <c r="M853" s="285">
        <v>50000000000</v>
      </c>
      <c r="N853" s="286">
        <v>0</v>
      </c>
      <c r="O853" s="286">
        <v>0</v>
      </c>
    </row>
    <row r="854" spans="1:15" x14ac:dyDescent="0.35">
      <c r="A854" s="283" t="s">
        <v>479</v>
      </c>
      <c r="B854" s="283" t="s">
        <v>513</v>
      </c>
      <c r="C854" s="284" t="s">
        <v>3093</v>
      </c>
      <c r="D854" s="283" t="s">
        <v>73</v>
      </c>
      <c r="E854" s="284" t="s">
        <v>45</v>
      </c>
      <c r="F854" s="283" t="s">
        <v>368</v>
      </c>
      <c r="G854" s="287" t="s">
        <v>906</v>
      </c>
      <c r="H854" s="283" t="s">
        <v>904</v>
      </c>
      <c r="I854" s="284" t="s">
        <v>905</v>
      </c>
      <c r="J854" s="285">
        <v>18000000000</v>
      </c>
      <c r="K854" s="285">
        <v>18000000000</v>
      </c>
      <c r="L854" s="285">
        <v>18000000000</v>
      </c>
      <c r="M854" s="285">
        <v>18000000000</v>
      </c>
      <c r="N854" s="286">
        <v>0</v>
      </c>
      <c r="O854" s="286">
        <v>0</v>
      </c>
    </row>
    <row r="855" spans="1:15" x14ac:dyDescent="0.35">
      <c r="A855" s="283" t="s">
        <v>479</v>
      </c>
      <c r="B855" s="283" t="s">
        <v>516</v>
      </c>
      <c r="C855" s="284" t="s">
        <v>596</v>
      </c>
      <c r="D855" s="283" t="s">
        <v>73</v>
      </c>
      <c r="E855" s="284" t="s">
        <v>45</v>
      </c>
      <c r="F855" s="283" t="s">
        <v>420</v>
      </c>
      <c r="G855" s="287" t="s">
        <v>885</v>
      </c>
      <c r="H855" s="283" t="s">
        <v>886</v>
      </c>
      <c r="I855" s="284" t="s">
        <v>887</v>
      </c>
      <c r="J855" s="285">
        <v>259314777</v>
      </c>
      <c r="K855" s="285">
        <v>259314777</v>
      </c>
      <c r="L855" s="285">
        <v>259314777</v>
      </c>
      <c r="M855" s="285">
        <v>259314777</v>
      </c>
      <c r="N855" s="286">
        <v>0</v>
      </c>
      <c r="O855" s="286">
        <v>0</v>
      </c>
    </row>
    <row r="856" spans="1:15" x14ac:dyDescent="0.35">
      <c r="A856" s="283" t="s">
        <v>479</v>
      </c>
      <c r="B856" s="283" t="s">
        <v>516</v>
      </c>
      <c r="C856" s="284" t="s">
        <v>596</v>
      </c>
      <c r="D856" s="283" t="s">
        <v>73</v>
      </c>
      <c r="E856" s="284" t="s">
        <v>45</v>
      </c>
      <c r="F856" s="283" t="s">
        <v>420</v>
      </c>
      <c r="G856" s="287" t="s">
        <v>885</v>
      </c>
      <c r="H856" s="283" t="s">
        <v>883</v>
      </c>
      <c r="I856" s="284" t="s">
        <v>884</v>
      </c>
      <c r="J856" s="285">
        <v>1065194920</v>
      </c>
      <c r="K856" s="285">
        <v>1065194920</v>
      </c>
      <c r="L856" s="285">
        <v>200000000</v>
      </c>
      <c r="M856" s="285">
        <v>0</v>
      </c>
      <c r="N856" s="286">
        <v>0</v>
      </c>
      <c r="O856" s="286">
        <v>0</v>
      </c>
    </row>
    <row r="857" spans="1:15" x14ac:dyDescent="0.35">
      <c r="A857" s="283" t="s">
        <v>479</v>
      </c>
      <c r="B857" s="283" t="s">
        <v>514</v>
      </c>
      <c r="C857" s="284" t="s">
        <v>515</v>
      </c>
      <c r="D857" s="283" t="s">
        <v>73</v>
      </c>
      <c r="E857" s="284" t="s">
        <v>45</v>
      </c>
      <c r="F857" s="283" t="s">
        <v>164</v>
      </c>
      <c r="G857" s="287" t="s">
        <v>895</v>
      </c>
      <c r="H857" s="283" t="s">
        <v>893</v>
      </c>
      <c r="I857" s="284" t="s">
        <v>894</v>
      </c>
      <c r="J857" s="285">
        <v>821446000</v>
      </c>
      <c r="K857" s="285">
        <v>685446000</v>
      </c>
      <c r="L857" s="285">
        <v>685446000</v>
      </c>
      <c r="M857" s="285">
        <v>586936967</v>
      </c>
      <c r="N857" s="286">
        <v>207621680</v>
      </c>
      <c r="O857" s="286">
        <v>207621680</v>
      </c>
    </row>
    <row r="858" spans="1:15" x14ac:dyDescent="0.35">
      <c r="A858" s="283" t="s">
        <v>479</v>
      </c>
      <c r="B858" s="283" t="s">
        <v>514</v>
      </c>
      <c r="C858" s="284" t="s">
        <v>515</v>
      </c>
      <c r="D858" s="283" t="s">
        <v>73</v>
      </c>
      <c r="E858" s="284" t="s">
        <v>45</v>
      </c>
      <c r="F858" s="283" t="s">
        <v>164</v>
      </c>
      <c r="G858" s="287" t="s">
        <v>895</v>
      </c>
      <c r="H858" s="283" t="s">
        <v>896</v>
      </c>
      <c r="I858" s="284" t="s">
        <v>897</v>
      </c>
      <c r="J858" s="285">
        <v>2338554000</v>
      </c>
      <c r="K858" s="285">
        <v>2338554000</v>
      </c>
      <c r="L858" s="285">
        <v>2338554000</v>
      </c>
      <c r="M858" s="285">
        <v>2078796660</v>
      </c>
      <c r="N858" s="286">
        <v>2078796660</v>
      </c>
      <c r="O858" s="286">
        <v>2078796660</v>
      </c>
    </row>
    <row r="859" spans="1:15" x14ac:dyDescent="0.35">
      <c r="A859" s="283" t="s">
        <v>479</v>
      </c>
      <c r="B859" s="283" t="s">
        <v>514</v>
      </c>
      <c r="C859" s="284" t="s">
        <v>515</v>
      </c>
      <c r="D859" s="283" t="s">
        <v>76</v>
      </c>
      <c r="E859" s="284" t="s">
        <v>46</v>
      </c>
      <c r="F859" s="283" t="s">
        <v>164</v>
      </c>
      <c r="G859" s="287" t="s">
        <v>895</v>
      </c>
      <c r="H859" s="283" t="s">
        <v>893</v>
      </c>
      <c r="I859" s="284" t="s">
        <v>894</v>
      </c>
      <c r="J859" s="285">
        <v>141135000</v>
      </c>
      <c r="K859" s="285">
        <v>141135000</v>
      </c>
      <c r="L859" s="285">
        <v>141135000</v>
      </c>
      <c r="M859" s="285">
        <v>97900000</v>
      </c>
      <c r="N859" s="286">
        <v>33900000</v>
      </c>
      <c r="O859" s="286">
        <v>33900000</v>
      </c>
    </row>
    <row r="860" spans="1:15" x14ac:dyDescent="0.35">
      <c r="A860" s="283" t="s">
        <v>479</v>
      </c>
      <c r="B860" s="283" t="s">
        <v>3094</v>
      </c>
      <c r="C860" s="284" t="s">
        <v>3095</v>
      </c>
      <c r="D860" s="283" t="s">
        <v>73</v>
      </c>
      <c r="E860" s="284" t="s">
        <v>45</v>
      </c>
      <c r="F860" s="283" t="s">
        <v>3097</v>
      </c>
      <c r="G860" s="287" t="s">
        <v>610</v>
      </c>
      <c r="H860" s="283" t="s">
        <v>609</v>
      </c>
      <c r="I860" s="284" t="s">
        <v>3096</v>
      </c>
      <c r="J860" s="285">
        <v>31287715860</v>
      </c>
      <c r="K860" s="285">
        <v>29883715860</v>
      </c>
      <c r="L860" s="285">
        <v>29345610432</v>
      </c>
      <c r="M860" s="285">
        <v>18414629506</v>
      </c>
      <c r="N860" s="286">
        <v>1729749127</v>
      </c>
      <c r="O860" s="286">
        <v>1729749127</v>
      </c>
    </row>
    <row r="861" spans="1:15" x14ac:dyDescent="0.35">
      <c r="A861" s="283" t="s">
        <v>479</v>
      </c>
      <c r="B861" s="283" t="s">
        <v>3094</v>
      </c>
      <c r="C861" s="284" t="s">
        <v>3095</v>
      </c>
      <c r="D861" s="283" t="s">
        <v>73</v>
      </c>
      <c r="E861" s="284" t="s">
        <v>45</v>
      </c>
      <c r="F861" s="283" t="s">
        <v>3097</v>
      </c>
      <c r="G861" s="287" t="s">
        <v>610</v>
      </c>
      <c r="H861" s="283" t="s">
        <v>611</v>
      </c>
      <c r="I861" s="284" t="s">
        <v>612</v>
      </c>
      <c r="J861" s="285">
        <v>2000000000</v>
      </c>
      <c r="K861" s="285">
        <v>1850000000</v>
      </c>
      <c r="L861" s="285">
        <v>876105071</v>
      </c>
      <c r="M861" s="285">
        <v>862380001</v>
      </c>
      <c r="N861" s="286">
        <v>182782334</v>
      </c>
      <c r="O861" s="286">
        <v>182782334</v>
      </c>
    </row>
    <row r="862" spans="1:15" x14ac:dyDescent="0.35">
      <c r="A862" s="283" t="s">
        <v>479</v>
      </c>
      <c r="B862" s="283" t="s">
        <v>3094</v>
      </c>
      <c r="C862" s="284" t="s">
        <v>3095</v>
      </c>
      <c r="D862" s="283" t="s">
        <v>73</v>
      </c>
      <c r="E862" s="284" t="s">
        <v>45</v>
      </c>
      <c r="F862" s="283" t="s">
        <v>3097</v>
      </c>
      <c r="G862" s="287" t="s">
        <v>610</v>
      </c>
      <c r="H862" s="283" t="s">
        <v>3098</v>
      </c>
      <c r="I862" s="284" t="s">
        <v>3099</v>
      </c>
      <c r="J862" s="285">
        <v>7737000000</v>
      </c>
      <c r="K862" s="285">
        <v>7064000000</v>
      </c>
      <c r="L862" s="285">
        <v>3002863472.5</v>
      </c>
      <c r="M862" s="285">
        <v>2827826012</v>
      </c>
      <c r="N862" s="286">
        <v>663945842</v>
      </c>
      <c r="O862" s="286">
        <v>663945842</v>
      </c>
    </row>
    <row r="863" spans="1:15" x14ac:dyDescent="0.35">
      <c r="A863" s="283" t="s">
        <v>479</v>
      </c>
      <c r="B863" s="283" t="s">
        <v>3094</v>
      </c>
      <c r="C863" s="284" t="s">
        <v>3095</v>
      </c>
      <c r="D863" s="283" t="s">
        <v>73</v>
      </c>
      <c r="E863" s="284" t="s">
        <v>45</v>
      </c>
      <c r="F863" s="283" t="s">
        <v>3097</v>
      </c>
      <c r="G863" s="287" t="s">
        <v>610</v>
      </c>
      <c r="H863" s="283" t="s">
        <v>3100</v>
      </c>
      <c r="I863" s="284" t="s">
        <v>3101</v>
      </c>
      <c r="J863" s="285">
        <v>7000000000</v>
      </c>
      <c r="K863" s="285">
        <v>6500000000</v>
      </c>
      <c r="L863" s="285">
        <v>5022191584</v>
      </c>
      <c r="M863" s="285">
        <v>4809599430</v>
      </c>
      <c r="N863" s="286">
        <v>1176598523</v>
      </c>
      <c r="O863" s="286">
        <v>1176598523</v>
      </c>
    </row>
    <row r="864" spans="1:15" x14ac:dyDescent="0.35">
      <c r="A864" s="283" t="s">
        <v>175</v>
      </c>
      <c r="B864" s="283" t="s">
        <v>176</v>
      </c>
      <c r="C864" s="284" t="s">
        <v>563</v>
      </c>
      <c r="D864" s="283" t="s">
        <v>73</v>
      </c>
      <c r="E864" s="284" t="s">
        <v>45</v>
      </c>
      <c r="F864" s="283" t="s">
        <v>177</v>
      </c>
      <c r="G864" s="287" t="s">
        <v>1881</v>
      </c>
      <c r="H864" s="283" t="s">
        <v>1952</v>
      </c>
      <c r="I864" s="284" t="s">
        <v>1953</v>
      </c>
      <c r="J864" s="285">
        <v>17088510158</v>
      </c>
      <c r="K864" s="285">
        <v>17088510158</v>
      </c>
      <c r="L864" s="285">
        <v>8965619190</v>
      </c>
      <c r="M864" s="285">
        <v>8965619190</v>
      </c>
      <c r="N864" s="286">
        <v>0</v>
      </c>
      <c r="O864" s="286">
        <v>0</v>
      </c>
    </row>
    <row r="865" spans="1:15" x14ac:dyDescent="0.35">
      <c r="A865" s="283" t="s">
        <v>175</v>
      </c>
      <c r="B865" s="283" t="s">
        <v>176</v>
      </c>
      <c r="C865" s="284" t="s">
        <v>563</v>
      </c>
      <c r="D865" s="283" t="s">
        <v>73</v>
      </c>
      <c r="E865" s="284" t="s">
        <v>45</v>
      </c>
      <c r="F865" s="283" t="s">
        <v>177</v>
      </c>
      <c r="G865" s="287" t="s">
        <v>1881</v>
      </c>
      <c r="H865" s="283" t="s">
        <v>1879</v>
      </c>
      <c r="I865" s="284" t="s">
        <v>1880</v>
      </c>
      <c r="J865" s="285">
        <v>7370000000</v>
      </c>
      <c r="K865" s="285">
        <v>7370000000</v>
      </c>
      <c r="L865" s="285">
        <v>7369999999</v>
      </c>
      <c r="M865" s="285">
        <v>3579999999</v>
      </c>
      <c r="N865" s="286">
        <v>0</v>
      </c>
      <c r="O865" s="286">
        <v>0</v>
      </c>
    </row>
    <row r="866" spans="1:15" x14ac:dyDescent="0.35">
      <c r="A866" s="283" t="s">
        <v>175</v>
      </c>
      <c r="B866" s="283" t="s">
        <v>176</v>
      </c>
      <c r="C866" s="284" t="s">
        <v>563</v>
      </c>
      <c r="D866" s="283" t="s">
        <v>73</v>
      </c>
      <c r="E866" s="284" t="s">
        <v>45</v>
      </c>
      <c r="F866" s="283" t="s">
        <v>177</v>
      </c>
      <c r="G866" s="287" t="s">
        <v>1881</v>
      </c>
      <c r="H866" s="283" t="s">
        <v>1942</v>
      </c>
      <c r="I866" s="284" t="s">
        <v>1943</v>
      </c>
      <c r="J866" s="285">
        <v>16707600000</v>
      </c>
      <c r="K866" s="285">
        <v>16707600000</v>
      </c>
      <c r="L866" s="285">
        <v>16707600000</v>
      </c>
      <c r="M866" s="285">
        <v>14718119776</v>
      </c>
      <c r="N866" s="286">
        <v>246485484</v>
      </c>
      <c r="O866" s="286">
        <v>246485484</v>
      </c>
    </row>
    <row r="867" spans="1:15" x14ac:dyDescent="0.35">
      <c r="A867" s="283" t="s">
        <v>175</v>
      </c>
      <c r="B867" s="283" t="s">
        <v>176</v>
      </c>
      <c r="C867" s="284" t="s">
        <v>563</v>
      </c>
      <c r="D867" s="283" t="s">
        <v>73</v>
      </c>
      <c r="E867" s="284" t="s">
        <v>45</v>
      </c>
      <c r="F867" s="283" t="s">
        <v>177</v>
      </c>
      <c r="G867" s="287" t="s">
        <v>1881</v>
      </c>
      <c r="H867" s="283" t="s">
        <v>1882</v>
      </c>
      <c r="I867" s="284" t="s">
        <v>1883</v>
      </c>
      <c r="J867" s="285">
        <v>10000000000</v>
      </c>
      <c r="K867" s="285">
        <v>5000000000</v>
      </c>
      <c r="L867" s="285">
        <v>0</v>
      </c>
      <c r="M867" s="285">
        <v>0</v>
      </c>
      <c r="N867" s="286">
        <v>0</v>
      </c>
      <c r="O867" s="286">
        <v>0</v>
      </c>
    </row>
    <row r="868" spans="1:15" x14ac:dyDescent="0.35">
      <c r="A868" s="283" t="s">
        <v>175</v>
      </c>
      <c r="B868" s="283" t="s">
        <v>176</v>
      </c>
      <c r="C868" s="284" t="s">
        <v>563</v>
      </c>
      <c r="D868" s="283" t="s">
        <v>73</v>
      </c>
      <c r="E868" s="284" t="s">
        <v>45</v>
      </c>
      <c r="F868" s="283" t="s">
        <v>177</v>
      </c>
      <c r="G868" s="287" t="s">
        <v>1881</v>
      </c>
      <c r="H868" s="283" t="s">
        <v>1944</v>
      </c>
      <c r="I868" s="284" t="s">
        <v>1945</v>
      </c>
      <c r="J868" s="285">
        <v>72719729988</v>
      </c>
      <c r="K868" s="285">
        <v>51247416126</v>
      </c>
      <c r="L868" s="285">
        <v>0</v>
      </c>
      <c r="M868" s="285">
        <v>0</v>
      </c>
      <c r="N868" s="286">
        <v>0</v>
      </c>
      <c r="O868" s="286">
        <v>0</v>
      </c>
    </row>
    <row r="869" spans="1:15" x14ac:dyDescent="0.35">
      <c r="A869" s="283" t="s">
        <v>175</v>
      </c>
      <c r="B869" s="283" t="s">
        <v>176</v>
      </c>
      <c r="C869" s="284" t="s">
        <v>563</v>
      </c>
      <c r="D869" s="283" t="s">
        <v>73</v>
      </c>
      <c r="E869" s="284" t="s">
        <v>45</v>
      </c>
      <c r="F869" s="283" t="s">
        <v>177</v>
      </c>
      <c r="G869" s="287" t="s">
        <v>1881</v>
      </c>
      <c r="H869" s="283" t="s">
        <v>1954</v>
      </c>
      <c r="I869" s="284" t="s">
        <v>1955</v>
      </c>
      <c r="J869" s="285">
        <v>3800000000</v>
      </c>
      <c r="K869" s="285">
        <v>3800000000</v>
      </c>
      <c r="L869" s="285">
        <v>3800000000</v>
      </c>
      <c r="M869" s="285">
        <v>595826516</v>
      </c>
      <c r="N869" s="286">
        <v>0</v>
      </c>
      <c r="O869" s="286">
        <v>0</v>
      </c>
    </row>
    <row r="870" spans="1:15" x14ac:dyDescent="0.35">
      <c r="A870" s="283" t="s">
        <v>175</v>
      </c>
      <c r="B870" s="283" t="s">
        <v>176</v>
      </c>
      <c r="C870" s="284" t="s">
        <v>563</v>
      </c>
      <c r="D870" s="283" t="s">
        <v>73</v>
      </c>
      <c r="E870" s="284" t="s">
        <v>45</v>
      </c>
      <c r="F870" s="283" t="s">
        <v>177</v>
      </c>
      <c r="G870" s="287" t="s">
        <v>1881</v>
      </c>
      <c r="H870" s="283" t="s">
        <v>1940</v>
      </c>
      <c r="I870" s="284" t="s">
        <v>1941</v>
      </c>
      <c r="J870" s="285">
        <v>29452202478</v>
      </c>
      <c r="K870" s="285">
        <v>18334164345</v>
      </c>
      <c r="L870" s="285">
        <v>18334164344.27</v>
      </c>
      <c r="M870" s="285">
        <v>16504164344.27</v>
      </c>
      <c r="N870" s="286">
        <v>1803152182</v>
      </c>
      <c r="O870" s="286">
        <v>1803152182</v>
      </c>
    </row>
    <row r="871" spans="1:15" x14ac:dyDescent="0.35">
      <c r="A871" s="283" t="s">
        <v>175</v>
      </c>
      <c r="B871" s="283" t="s">
        <v>176</v>
      </c>
      <c r="C871" s="284" t="s">
        <v>563</v>
      </c>
      <c r="D871" s="283" t="s">
        <v>73</v>
      </c>
      <c r="E871" s="284" t="s">
        <v>45</v>
      </c>
      <c r="F871" s="283" t="s">
        <v>177</v>
      </c>
      <c r="G871" s="287" t="s">
        <v>1881</v>
      </c>
      <c r="H871" s="283" t="s">
        <v>1937</v>
      </c>
      <c r="I871" s="284" t="s">
        <v>1938</v>
      </c>
      <c r="J871" s="285">
        <v>45948000000</v>
      </c>
      <c r="K871" s="285">
        <v>9613750256</v>
      </c>
      <c r="L871" s="285">
        <v>27638921208.099998</v>
      </c>
      <c r="M871" s="285">
        <v>9613750255.1000004</v>
      </c>
      <c r="N871" s="286">
        <v>0</v>
      </c>
      <c r="O871" s="286">
        <v>0</v>
      </c>
    </row>
    <row r="872" spans="1:15" x14ac:dyDescent="0.35">
      <c r="A872" s="283" t="s">
        <v>175</v>
      </c>
      <c r="B872" s="283" t="s">
        <v>176</v>
      </c>
      <c r="C872" s="284" t="s">
        <v>563</v>
      </c>
      <c r="D872" s="283" t="s">
        <v>73</v>
      </c>
      <c r="E872" s="284" t="s">
        <v>45</v>
      </c>
      <c r="F872" s="283" t="s">
        <v>177</v>
      </c>
      <c r="G872" s="287" t="s">
        <v>1881</v>
      </c>
      <c r="H872" s="283" t="s">
        <v>1939</v>
      </c>
      <c r="I872" s="284" t="s">
        <v>3102</v>
      </c>
      <c r="J872" s="285">
        <v>4907470156</v>
      </c>
      <c r="K872" s="285">
        <v>4127035796</v>
      </c>
      <c r="L872" s="285">
        <v>1509655977</v>
      </c>
      <c r="M872" s="285">
        <v>233427408</v>
      </c>
      <c r="N872" s="286">
        <v>0</v>
      </c>
      <c r="O872" s="286">
        <v>0</v>
      </c>
    </row>
    <row r="873" spans="1:15" x14ac:dyDescent="0.35">
      <c r="A873" s="283" t="s">
        <v>175</v>
      </c>
      <c r="B873" s="283" t="s">
        <v>176</v>
      </c>
      <c r="C873" s="284" t="s">
        <v>563</v>
      </c>
      <c r="D873" s="283" t="s">
        <v>73</v>
      </c>
      <c r="E873" s="284" t="s">
        <v>45</v>
      </c>
      <c r="F873" s="283" t="s">
        <v>177</v>
      </c>
      <c r="G873" s="287" t="s">
        <v>1881</v>
      </c>
      <c r="H873" s="283" t="s">
        <v>1948</v>
      </c>
      <c r="I873" s="284" t="s">
        <v>1949</v>
      </c>
      <c r="J873" s="285">
        <v>17493183392</v>
      </c>
      <c r="K873" s="285">
        <v>17493183392</v>
      </c>
      <c r="L873" s="285">
        <v>5588253400</v>
      </c>
      <c r="M873" s="285">
        <v>3473707000</v>
      </c>
      <c r="N873" s="286">
        <v>679072000</v>
      </c>
      <c r="O873" s="286">
        <v>679072000</v>
      </c>
    </row>
    <row r="874" spans="1:15" x14ac:dyDescent="0.35">
      <c r="A874" s="283" t="s">
        <v>175</v>
      </c>
      <c r="B874" s="283" t="s">
        <v>176</v>
      </c>
      <c r="C874" s="284" t="s">
        <v>563</v>
      </c>
      <c r="D874" s="283" t="s">
        <v>73</v>
      </c>
      <c r="E874" s="284" t="s">
        <v>45</v>
      </c>
      <c r="F874" s="283" t="s">
        <v>177</v>
      </c>
      <c r="G874" s="287" t="s">
        <v>1881</v>
      </c>
      <c r="H874" s="283" t="s">
        <v>1890</v>
      </c>
      <c r="I874" s="284" t="s">
        <v>1891</v>
      </c>
      <c r="J874" s="285">
        <v>0</v>
      </c>
      <c r="K874" s="285">
        <v>0</v>
      </c>
      <c r="L874" s="285">
        <v>0</v>
      </c>
      <c r="M874" s="285">
        <v>0</v>
      </c>
      <c r="N874" s="286">
        <v>0</v>
      </c>
      <c r="O874" s="286">
        <v>0</v>
      </c>
    </row>
    <row r="875" spans="1:15" x14ac:dyDescent="0.35">
      <c r="A875" s="283" t="s">
        <v>175</v>
      </c>
      <c r="B875" s="283" t="s">
        <v>176</v>
      </c>
      <c r="C875" s="284" t="s">
        <v>563</v>
      </c>
      <c r="D875" s="283" t="s">
        <v>73</v>
      </c>
      <c r="E875" s="284" t="s">
        <v>45</v>
      </c>
      <c r="F875" s="283" t="s">
        <v>177</v>
      </c>
      <c r="G875" s="287" t="s">
        <v>1881</v>
      </c>
      <c r="H875" s="283" t="s">
        <v>1888</v>
      </c>
      <c r="I875" s="284" t="s">
        <v>1889</v>
      </c>
      <c r="J875" s="285">
        <v>1216320000</v>
      </c>
      <c r="K875" s="285">
        <v>1216320000</v>
      </c>
      <c r="L875" s="285">
        <v>400000000</v>
      </c>
      <c r="M875" s="285">
        <v>400000000</v>
      </c>
      <c r="N875" s="286">
        <v>0</v>
      </c>
      <c r="O875" s="286">
        <v>0</v>
      </c>
    </row>
    <row r="876" spans="1:15" x14ac:dyDescent="0.35">
      <c r="A876" s="283" t="s">
        <v>175</v>
      </c>
      <c r="B876" s="283" t="s">
        <v>176</v>
      </c>
      <c r="C876" s="284" t="s">
        <v>563</v>
      </c>
      <c r="D876" s="283" t="s">
        <v>73</v>
      </c>
      <c r="E876" s="284" t="s">
        <v>45</v>
      </c>
      <c r="F876" s="283" t="s">
        <v>177</v>
      </c>
      <c r="G876" s="287" t="s">
        <v>1881</v>
      </c>
      <c r="H876" s="283" t="s">
        <v>3103</v>
      </c>
      <c r="I876" s="284" t="s">
        <v>3104</v>
      </c>
      <c r="J876" s="285">
        <v>0</v>
      </c>
      <c r="K876" s="285">
        <v>0</v>
      </c>
      <c r="L876" s="285">
        <v>0</v>
      </c>
      <c r="M876" s="285">
        <v>0</v>
      </c>
      <c r="N876" s="286">
        <v>0</v>
      </c>
      <c r="O876" s="286">
        <v>0</v>
      </c>
    </row>
    <row r="877" spans="1:15" x14ac:dyDescent="0.35">
      <c r="A877" s="283" t="s">
        <v>175</v>
      </c>
      <c r="B877" s="283" t="s">
        <v>176</v>
      </c>
      <c r="C877" s="284" t="s">
        <v>563</v>
      </c>
      <c r="D877" s="283" t="s">
        <v>73</v>
      </c>
      <c r="E877" s="284" t="s">
        <v>45</v>
      </c>
      <c r="F877" s="283" t="s">
        <v>177</v>
      </c>
      <c r="G877" s="287" t="s">
        <v>1881</v>
      </c>
      <c r="H877" s="283" t="s">
        <v>3105</v>
      </c>
      <c r="I877" s="284" t="s">
        <v>3106</v>
      </c>
      <c r="J877" s="285">
        <v>0</v>
      </c>
      <c r="K877" s="285">
        <v>0</v>
      </c>
      <c r="L877" s="285">
        <v>0</v>
      </c>
      <c r="M877" s="285">
        <v>0</v>
      </c>
      <c r="N877" s="286">
        <v>0</v>
      </c>
      <c r="O877" s="286">
        <v>0</v>
      </c>
    </row>
    <row r="878" spans="1:15" x14ac:dyDescent="0.35">
      <c r="A878" s="283" t="s">
        <v>175</v>
      </c>
      <c r="B878" s="283" t="s">
        <v>176</v>
      </c>
      <c r="C878" s="284" t="s">
        <v>563</v>
      </c>
      <c r="D878" s="283" t="s">
        <v>73</v>
      </c>
      <c r="E878" s="284" t="s">
        <v>45</v>
      </c>
      <c r="F878" s="283" t="s">
        <v>1886</v>
      </c>
      <c r="G878" s="287" t="s">
        <v>1887</v>
      </c>
      <c r="H878" s="283" t="s">
        <v>1946</v>
      </c>
      <c r="I878" s="284" t="s">
        <v>1947</v>
      </c>
      <c r="J878" s="285">
        <v>2200000000</v>
      </c>
      <c r="K878" s="285">
        <v>2200000000</v>
      </c>
      <c r="L878" s="285">
        <v>2200000000</v>
      </c>
      <c r="M878" s="285">
        <v>0</v>
      </c>
      <c r="N878" s="286">
        <v>0</v>
      </c>
      <c r="O878" s="286">
        <v>0</v>
      </c>
    </row>
    <row r="879" spans="1:15" x14ac:dyDescent="0.35">
      <c r="A879" s="283" t="s">
        <v>175</v>
      </c>
      <c r="B879" s="283" t="s">
        <v>176</v>
      </c>
      <c r="C879" s="284" t="s">
        <v>563</v>
      </c>
      <c r="D879" s="283" t="s">
        <v>73</v>
      </c>
      <c r="E879" s="284" t="s">
        <v>45</v>
      </c>
      <c r="F879" s="283" t="s">
        <v>1886</v>
      </c>
      <c r="G879" s="287" t="s">
        <v>1887</v>
      </c>
      <c r="H879" s="283" t="s">
        <v>1884</v>
      </c>
      <c r="I879" s="284" t="s">
        <v>1885</v>
      </c>
      <c r="J879" s="285">
        <v>25113974590</v>
      </c>
      <c r="K879" s="285">
        <v>13042010690</v>
      </c>
      <c r="L879" s="285">
        <v>13042010689.9</v>
      </c>
      <c r="M879" s="285">
        <v>9454728706.8999996</v>
      </c>
      <c r="N879" s="286">
        <v>1178314974</v>
      </c>
      <c r="O879" s="286">
        <v>1178314974</v>
      </c>
    </row>
    <row r="880" spans="1:15" x14ac:dyDescent="0.35">
      <c r="A880" s="283" t="s">
        <v>175</v>
      </c>
      <c r="B880" s="283" t="s">
        <v>176</v>
      </c>
      <c r="C880" s="284" t="s">
        <v>563</v>
      </c>
      <c r="D880" s="283" t="s">
        <v>89</v>
      </c>
      <c r="E880" s="284" t="s">
        <v>45</v>
      </c>
      <c r="F880" s="283" t="s">
        <v>177</v>
      </c>
      <c r="G880" s="287" t="s">
        <v>1881</v>
      </c>
      <c r="H880" s="283" t="s">
        <v>1952</v>
      </c>
      <c r="I880" s="284" t="s">
        <v>1953</v>
      </c>
      <c r="J880" s="285">
        <v>10962489842</v>
      </c>
      <c r="K880" s="285">
        <v>10962489842</v>
      </c>
      <c r="L880" s="285">
        <v>0</v>
      </c>
      <c r="M880" s="285">
        <v>0</v>
      </c>
      <c r="N880" s="286">
        <v>0</v>
      </c>
      <c r="O880" s="286">
        <v>0</v>
      </c>
    </row>
    <row r="881" spans="1:15" x14ac:dyDescent="0.35">
      <c r="A881" s="283" t="s">
        <v>175</v>
      </c>
      <c r="B881" s="283" t="s">
        <v>176</v>
      </c>
      <c r="C881" s="284" t="s">
        <v>563</v>
      </c>
      <c r="D881" s="283" t="s">
        <v>89</v>
      </c>
      <c r="E881" s="284" t="s">
        <v>45</v>
      </c>
      <c r="F881" s="283" t="s">
        <v>177</v>
      </c>
      <c r="G881" s="287" t="s">
        <v>1881</v>
      </c>
      <c r="H881" s="283" t="s">
        <v>1950</v>
      </c>
      <c r="I881" s="284" t="s">
        <v>1951</v>
      </c>
      <c r="J881" s="285">
        <v>2993639026</v>
      </c>
      <c r="K881" s="285">
        <v>2993639026</v>
      </c>
      <c r="L881" s="285">
        <v>1766679697</v>
      </c>
      <c r="M881" s="285">
        <v>312261665</v>
      </c>
      <c r="N881" s="286">
        <v>47461637</v>
      </c>
      <c r="O881" s="286">
        <v>47461637</v>
      </c>
    </row>
    <row r="882" spans="1:15" x14ac:dyDescent="0.35">
      <c r="A882" s="283" t="s">
        <v>175</v>
      </c>
      <c r="B882" s="283" t="s">
        <v>176</v>
      </c>
      <c r="C882" s="284" t="s">
        <v>563</v>
      </c>
      <c r="D882" s="283" t="s">
        <v>89</v>
      </c>
      <c r="E882" s="284" t="s">
        <v>45</v>
      </c>
      <c r="F882" s="283" t="s">
        <v>177</v>
      </c>
      <c r="G882" s="287" t="s">
        <v>1881</v>
      </c>
      <c r="H882" s="283" t="s">
        <v>1879</v>
      </c>
      <c r="I882" s="284" t="s">
        <v>1880</v>
      </c>
      <c r="J882" s="285">
        <v>660000000</v>
      </c>
      <c r="K882" s="285">
        <v>660000000</v>
      </c>
      <c r="L882" s="285">
        <v>660000000</v>
      </c>
      <c r="M882" s="285">
        <v>0</v>
      </c>
      <c r="N882" s="286">
        <v>0</v>
      </c>
      <c r="O882" s="286">
        <v>0</v>
      </c>
    </row>
    <row r="883" spans="1:15" x14ac:dyDescent="0.35">
      <c r="A883" s="283" t="s">
        <v>175</v>
      </c>
      <c r="B883" s="283" t="s">
        <v>176</v>
      </c>
      <c r="C883" s="284" t="s">
        <v>563</v>
      </c>
      <c r="D883" s="283" t="s">
        <v>89</v>
      </c>
      <c r="E883" s="284" t="s">
        <v>45</v>
      </c>
      <c r="F883" s="283" t="s">
        <v>177</v>
      </c>
      <c r="G883" s="287" t="s">
        <v>1881</v>
      </c>
      <c r="H883" s="283" t="s">
        <v>1882</v>
      </c>
      <c r="I883" s="284" t="s">
        <v>1883</v>
      </c>
      <c r="J883" s="285">
        <v>0</v>
      </c>
      <c r="K883" s="285">
        <v>0</v>
      </c>
      <c r="L883" s="285">
        <v>0</v>
      </c>
      <c r="M883" s="285">
        <v>0</v>
      </c>
      <c r="N883" s="286">
        <v>0</v>
      </c>
      <c r="O883" s="286">
        <v>0</v>
      </c>
    </row>
    <row r="884" spans="1:15" x14ac:dyDescent="0.35">
      <c r="A884" s="283" t="s">
        <v>175</v>
      </c>
      <c r="B884" s="283" t="s">
        <v>176</v>
      </c>
      <c r="C884" s="284" t="s">
        <v>563</v>
      </c>
      <c r="D884" s="283" t="s">
        <v>89</v>
      </c>
      <c r="E884" s="284" t="s">
        <v>45</v>
      </c>
      <c r="F884" s="283" t="s">
        <v>177</v>
      </c>
      <c r="G884" s="287" t="s">
        <v>1881</v>
      </c>
      <c r="H884" s="283" t="s">
        <v>1944</v>
      </c>
      <c r="I884" s="284" t="s">
        <v>1945</v>
      </c>
      <c r="J884" s="285">
        <v>0</v>
      </c>
      <c r="K884" s="285">
        <v>0</v>
      </c>
      <c r="L884" s="285">
        <v>0</v>
      </c>
      <c r="M884" s="285">
        <v>0</v>
      </c>
      <c r="N884" s="286">
        <v>0</v>
      </c>
      <c r="O884" s="286">
        <v>0</v>
      </c>
    </row>
    <row r="885" spans="1:15" x14ac:dyDescent="0.35">
      <c r="A885" s="283" t="s">
        <v>175</v>
      </c>
      <c r="B885" s="283" t="s">
        <v>176</v>
      </c>
      <c r="C885" s="284" t="s">
        <v>563</v>
      </c>
      <c r="D885" s="283" t="s">
        <v>89</v>
      </c>
      <c r="E885" s="284" t="s">
        <v>45</v>
      </c>
      <c r="F885" s="283" t="s">
        <v>177</v>
      </c>
      <c r="G885" s="287" t="s">
        <v>1881</v>
      </c>
      <c r="H885" s="283" t="s">
        <v>1954</v>
      </c>
      <c r="I885" s="284" t="s">
        <v>1955</v>
      </c>
      <c r="J885" s="285">
        <v>520000000</v>
      </c>
      <c r="K885" s="285">
        <v>520000000</v>
      </c>
      <c r="L885" s="285">
        <v>520000000</v>
      </c>
      <c r="M885" s="285">
        <v>0</v>
      </c>
      <c r="N885" s="286">
        <v>0</v>
      </c>
      <c r="O885" s="286">
        <v>0</v>
      </c>
    </row>
    <row r="886" spans="1:15" x14ac:dyDescent="0.35">
      <c r="A886" s="283" t="s">
        <v>175</v>
      </c>
      <c r="B886" s="283" t="s">
        <v>176</v>
      </c>
      <c r="C886" s="284" t="s">
        <v>563</v>
      </c>
      <c r="D886" s="283" t="s">
        <v>89</v>
      </c>
      <c r="E886" s="284" t="s">
        <v>45</v>
      </c>
      <c r="F886" s="283" t="s">
        <v>177</v>
      </c>
      <c r="G886" s="287" t="s">
        <v>1881</v>
      </c>
      <c r="H886" s="283" t="s">
        <v>1940</v>
      </c>
      <c r="I886" s="284" t="s">
        <v>1941</v>
      </c>
      <c r="J886" s="285">
        <v>60584927681</v>
      </c>
      <c r="K886" s="285">
        <v>60584927681</v>
      </c>
      <c r="L886" s="285">
        <v>45051237998.769997</v>
      </c>
      <c r="M886" s="285">
        <v>10345210446.77</v>
      </c>
      <c r="N886" s="286">
        <v>109327680</v>
      </c>
      <c r="O886" s="286">
        <v>109327680</v>
      </c>
    </row>
    <row r="887" spans="1:15" x14ac:dyDescent="0.35">
      <c r="A887" s="283" t="s">
        <v>175</v>
      </c>
      <c r="B887" s="283" t="s">
        <v>176</v>
      </c>
      <c r="C887" s="284" t="s">
        <v>563</v>
      </c>
      <c r="D887" s="283" t="s">
        <v>89</v>
      </c>
      <c r="E887" s="284" t="s">
        <v>45</v>
      </c>
      <c r="F887" s="283" t="s">
        <v>177</v>
      </c>
      <c r="G887" s="287" t="s">
        <v>1881</v>
      </c>
      <c r="H887" s="283" t="s">
        <v>1937</v>
      </c>
      <c r="I887" s="284" t="s">
        <v>1938</v>
      </c>
      <c r="J887" s="285">
        <v>1145577154</v>
      </c>
      <c r="K887" s="285">
        <v>1145577154</v>
      </c>
      <c r="L887" s="285">
        <v>1138905089</v>
      </c>
      <c r="M887" s="285">
        <v>1102680289</v>
      </c>
      <c r="N887" s="286">
        <v>0</v>
      </c>
      <c r="O887" s="286">
        <v>0</v>
      </c>
    </row>
    <row r="888" spans="1:15" x14ac:dyDescent="0.35">
      <c r="A888" s="283" t="s">
        <v>175</v>
      </c>
      <c r="B888" s="283" t="s">
        <v>176</v>
      </c>
      <c r="C888" s="284" t="s">
        <v>563</v>
      </c>
      <c r="D888" s="283" t="s">
        <v>89</v>
      </c>
      <c r="E888" s="284" t="s">
        <v>45</v>
      </c>
      <c r="F888" s="283" t="s">
        <v>177</v>
      </c>
      <c r="G888" s="287" t="s">
        <v>1881</v>
      </c>
      <c r="H888" s="283" t="s">
        <v>1948</v>
      </c>
      <c r="I888" s="284" t="s">
        <v>1949</v>
      </c>
      <c r="J888" s="285">
        <v>49392157153</v>
      </c>
      <c r="K888" s="285">
        <v>49392157153</v>
      </c>
      <c r="L888" s="285">
        <v>3296551015</v>
      </c>
      <c r="M888" s="285">
        <v>32500000</v>
      </c>
      <c r="N888" s="286">
        <v>0</v>
      </c>
      <c r="O888" s="286">
        <v>0</v>
      </c>
    </row>
    <row r="889" spans="1:15" x14ac:dyDescent="0.35">
      <c r="A889" s="283" t="s">
        <v>175</v>
      </c>
      <c r="B889" s="283" t="s">
        <v>176</v>
      </c>
      <c r="C889" s="284" t="s">
        <v>563</v>
      </c>
      <c r="D889" s="283" t="s">
        <v>89</v>
      </c>
      <c r="E889" s="284" t="s">
        <v>45</v>
      </c>
      <c r="F889" s="283" t="s">
        <v>177</v>
      </c>
      <c r="G889" s="287" t="s">
        <v>1881</v>
      </c>
      <c r="H889" s="283" t="s">
        <v>1890</v>
      </c>
      <c r="I889" s="284" t="s">
        <v>1891</v>
      </c>
      <c r="J889" s="285">
        <v>0</v>
      </c>
      <c r="K889" s="285">
        <v>0</v>
      </c>
      <c r="L889" s="285">
        <v>0</v>
      </c>
      <c r="M889" s="285">
        <v>0</v>
      </c>
      <c r="N889" s="286">
        <v>0</v>
      </c>
      <c r="O889" s="286">
        <v>0</v>
      </c>
    </row>
    <row r="890" spans="1:15" x14ac:dyDescent="0.35">
      <c r="A890" s="283" t="s">
        <v>175</v>
      </c>
      <c r="B890" s="283" t="s">
        <v>176</v>
      </c>
      <c r="C890" s="284" t="s">
        <v>563</v>
      </c>
      <c r="D890" s="283" t="s">
        <v>89</v>
      </c>
      <c r="E890" s="284" t="s">
        <v>45</v>
      </c>
      <c r="F890" s="283" t="s">
        <v>177</v>
      </c>
      <c r="G890" s="287" t="s">
        <v>1881</v>
      </c>
      <c r="H890" s="283" t="s">
        <v>1888</v>
      </c>
      <c r="I890" s="284" t="s">
        <v>1889</v>
      </c>
      <c r="J890" s="285">
        <v>1670665025</v>
      </c>
      <c r="K890" s="285">
        <v>1670665025</v>
      </c>
      <c r="L890" s="285">
        <v>0</v>
      </c>
      <c r="M890" s="285">
        <v>0</v>
      </c>
      <c r="N890" s="286">
        <v>0</v>
      </c>
      <c r="O890" s="286">
        <v>0</v>
      </c>
    </row>
    <row r="891" spans="1:15" x14ac:dyDescent="0.35">
      <c r="A891" s="283" t="s">
        <v>175</v>
      </c>
      <c r="B891" s="283" t="s">
        <v>176</v>
      </c>
      <c r="C891" s="284" t="s">
        <v>563</v>
      </c>
      <c r="D891" s="283" t="s">
        <v>89</v>
      </c>
      <c r="E891" s="284" t="s">
        <v>45</v>
      </c>
      <c r="F891" s="283" t="s">
        <v>177</v>
      </c>
      <c r="G891" s="287" t="s">
        <v>1881</v>
      </c>
      <c r="H891" s="283" t="s">
        <v>3103</v>
      </c>
      <c r="I891" s="284" t="s">
        <v>3104</v>
      </c>
      <c r="J891" s="285">
        <v>0</v>
      </c>
      <c r="K891" s="285">
        <v>0</v>
      </c>
      <c r="L891" s="285">
        <v>0</v>
      </c>
      <c r="M891" s="285">
        <v>0</v>
      </c>
      <c r="N891" s="286">
        <v>0</v>
      </c>
      <c r="O891" s="286">
        <v>0</v>
      </c>
    </row>
    <row r="892" spans="1:15" x14ac:dyDescent="0.35">
      <c r="A892" s="283" t="s">
        <v>175</v>
      </c>
      <c r="B892" s="283" t="s">
        <v>176</v>
      </c>
      <c r="C892" s="284" t="s">
        <v>563</v>
      </c>
      <c r="D892" s="283" t="s">
        <v>89</v>
      </c>
      <c r="E892" s="284" t="s">
        <v>45</v>
      </c>
      <c r="F892" s="283" t="s">
        <v>177</v>
      </c>
      <c r="G892" s="287" t="s">
        <v>1881</v>
      </c>
      <c r="H892" s="283" t="s">
        <v>3105</v>
      </c>
      <c r="I892" s="284" t="s">
        <v>3106</v>
      </c>
      <c r="J892" s="285">
        <v>0</v>
      </c>
      <c r="K892" s="285">
        <v>0</v>
      </c>
      <c r="L892" s="285">
        <v>0</v>
      </c>
      <c r="M892" s="285">
        <v>0</v>
      </c>
      <c r="N892" s="286">
        <v>0</v>
      </c>
      <c r="O892" s="286">
        <v>0</v>
      </c>
    </row>
    <row r="893" spans="1:15" x14ac:dyDescent="0.35">
      <c r="A893" s="283" t="s">
        <v>175</v>
      </c>
      <c r="B893" s="283" t="s">
        <v>176</v>
      </c>
      <c r="C893" s="284" t="s">
        <v>563</v>
      </c>
      <c r="D893" s="283" t="s">
        <v>89</v>
      </c>
      <c r="E893" s="284" t="s">
        <v>45</v>
      </c>
      <c r="F893" s="283" t="s">
        <v>1886</v>
      </c>
      <c r="G893" s="287" t="s">
        <v>1887</v>
      </c>
      <c r="H893" s="283" t="s">
        <v>1884</v>
      </c>
      <c r="I893" s="284" t="s">
        <v>1885</v>
      </c>
      <c r="J893" s="285">
        <v>67729083145</v>
      </c>
      <c r="K893" s="285">
        <v>67729083145</v>
      </c>
      <c r="L893" s="285">
        <v>54026000421.639999</v>
      </c>
      <c r="M893" s="285">
        <v>43604821807.639999</v>
      </c>
      <c r="N893" s="286">
        <v>5508404964.1899996</v>
      </c>
      <c r="O893" s="286">
        <v>5508404964.1899996</v>
      </c>
    </row>
    <row r="894" spans="1:15" x14ac:dyDescent="0.35">
      <c r="A894" s="283" t="s">
        <v>180</v>
      </c>
      <c r="B894" s="283" t="s">
        <v>181</v>
      </c>
      <c r="C894" s="284" t="s">
        <v>182</v>
      </c>
      <c r="D894" s="283" t="s">
        <v>73</v>
      </c>
      <c r="E894" s="284" t="s">
        <v>45</v>
      </c>
      <c r="F894" s="283" t="s">
        <v>183</v>
      </c>
      <c r="G894" s="287" t="s">
        <v>184</v>
      </c>
      <c r="H894" s="283" t="s">
        <v>1956</v>
      </c>
      <c r="I894" s="284" t="s">
        <v>1957</v>
      </c>
      <c r="J894" s="285">
        <v>56552521024</v>
      </c>
      <c r="K894" s="285">
        <v>56552521024</v>
      </c>
      <c r="L894" s="285">
        <v>52509061338</v>
      </c>
      <c r="M894" s="285">
        <v>41939103171</v>
      </c>
      <c r="N894" s="286">
        <v>6177665472</v>
      </c>
      <c r="O894" s="286">
        <v>6177665472</v>
      </c>
    </row>
    <row r="895" spans="1:15" x14ac:dyDescent="0.35">
      <c r="A895" s="283" t="s">
        <v>180</v>
      </c>
      <c r="B895" s="283" t="s">
        <v>181</v>
      </c>
      <c r="C895" s="284" t="s">
        <v>182</v>
      </c>
      <c r="D895" s="283" t="s">
        <v>73</v>
      </c>
      <c r="E895" s="284" t="s">
        <v>45</v>
      </c>
      <c r="F895" s="283" t="s">
        <v>187</v>
      </c>
      <c r="G895" s="287" t="s">
        <v>1894</v>
      </c>
      <c r="H895" s="283" t="s">
        <v>1897</v>
      </c>
      <c r="I895" s="284" t="s">
        <v>1898</v>
      </c>
      <c r="J895" s="285">
        <v>1400000000</v>
      </c>
      <c r="K895" s="285">
        <v>1400000000</v>
      </c>
      <c r="L895" s="285">
        <v>0</v>
      </c>
      <c r="M895" s="285">
        <v>0</v>
      </c>
      <c r="N895" s="286">
        <v>0</v>
      </c>
      <c r="O895" s="286">
        <v>0</v>
      </c>
    </row>
    <row r="896" spans="1:15" x14ac:dyDescent="0.35">
      <c r="A896" s="283" t="s">
        <v>180</v>
      </c>
      <c r="B896" s="283" t="s">
        <v>185</v>
      </c>
      <c r="C896" s="284" t="s">
        <v>186</v>
      </c>
      <c r="D896" s="283" t="s">
        <v>73</v>
      </c>
      <c r="E896" s="284" t="s">
        <v>45</v>
      </c>
      <c r="F896" s="283" t="s">
        <v>183</v>
      </c>
      <c r="G896" s="287" t="s">
        <v>184</v>
      </c>
      <c r="H896" s="283" t="s">
        <v>1911</v>
      </c>
      <c r="I896" s="284" t="s">
        <v>1912</v>
      </c>
      <c r="J896" s="285">
        <v>2815309472</v>
      </c>
      <c r="K896" s="285">
        <v>2815309472</v>
      </c>
      <c r="L896" s="285">
        <v>0</v>
      </c>
      <c r="M896" s="285">
        <v>0</v>
      </c>
      <c r="N896" s="286">
        <v>0</v>
      </c>
      <c r="O896" s="286">
        <v>0</v>
      </c>
    </row>
    <row r="897" spans="1:15" x14ac:dyDescent="0.35">
      <c r="A897" s="283" t="s">
        <v>180</v>
      </c>
      <c r="B897" s="283" t="s">
        <v>185</v>
      </c>
      <c r="C897" s="284" t="s">
        <v>186</v>
      </c>
      <c r="D897" s="283" t="s">
        <v>76</v>
      </c>
      <c r="E897" s="284" t="s">
        <v>46</v>
      </c>
      <c r="F897" s="283" t="s">
        <v>188</v>
      </c>
      <c r="G897" s="287" t="s">
        <v>189</v>
      </c>
      <c r="H897" s="283" t="s">
        <v>1895</v>
      </c>
      <c r="I897" s="284" t="s">
        <v>1896</v>
      </c>
      <c r="J897" s="285">
        <v>2100000000</v>
      </c>
      <c r="K897" s="285">
        <v>2100000000</v>
      </c>
      <c r="L897" s="285">
        <v>842800000</v>
      </c>
      <c r="M897" s="285">
        <v>142800000</v>
      </c>
      <c r="N897" s="286">
        <v>14280000</v>
      </c>
      <c r="O897" s="286">
        <v>14280000</v>
      </c>
    </row>
    <row r="898" spans="1:15" x14ac:dyDescent="0.35">
      <c r="A898" s="283" t="s">
        <v>180</v>
      </c>
      <c r="B898" s="283" t="s">
        <v>185</v>
      </c>
      <c r="C898" s="284" t="s">
        <v>186</v>
      </c>
      <c r="D898" s="283" t="s">
        <v>76</v>
      </c>
      <c r="E898" s="284" t="s">
        <v>46</v>
      </c>
      <c r="F898" s="283" t="s">
        <v>183</v>
      </c>
      <c r="G898" s="287" t="s">
        <v>184</v>
      </c>
      <c r="H898" s="283" t="s">
        <v>1909</v>
      </c>
      <c r="I898" s="284" t="s">
        <v>1910</v>
      </c>
      <c r="J898" s="285">
        <v>1835234280</v>
      </c>
      <c r="K898" s="285">
        <v>1835234280</v>
      </c>
      <c r="L898" s="285">
        <v>774343468</v>
      </c>
      <c r="M898" s="285">
        <v>774343468</v>
      </c>
      <c r="N898" s="286">
        <v>410641982</v>
      </c>
      <c r="O898" s="286">
        <v>410641982</v>
      </c>
    </row>
    <row r="899" spans="1:15" x14ac:dyDescent="0.35">
      <c r="A899" s="283" t="s">
        <v>180</v>
      </c>
      <c r="B899" s="283" t="s">
        <v>185</v>
      </c>
      <c r="C899" s="284" t="s">
        <v>186</v>
      </c>
      <c r="D899" s="283" t="s">
        <v>76</v>
      </c>
      <c r="E899" s="284" t="s">
        <v>46</v>
      </c>
      <c r="F899" s="283" t="s">
        <v>183</v>
      </c>
      <c r="G899" s="287" t="s">
        <v>184</v>
      </c>
      <c r="H899" s="283" t="s">
        <v>1899</v>
      </c>
      <c r="I899" s="284" t="s">
        <v>1900</v>
      </c>
      <c r="J899" s="285">
        <v>2000000000</v>
      </c>
      <c r="K899" s="285">
        <v>2000000000</v>
      </c>
      <c r="L899" s="285">
        <v>143273672</v>
      </c>
      <c r="M899" s="285">
        <v>143273672</v>
      </c>
      <c r="N899" s="286">
        <v>0</v>
      </c>
      <c r="O899" s="286">
        <v>0</v>
      </c>
    </row>
    <row r="900" spans="1:15" x14ac:dyDescent="0.35">
      <c r="A900" s="283" t="s">
        <v>180</v>
      </c>
      <c r="B900" s="283" t="s">
        <v>185</v>
      </c>
      <c r="C900" s="284" t="s">
        <v>186</v>
      </c>
      <c r="D900" s="283" t="s">
        <v>76</v>
      </c>
      <c r="E900" s="284" t="s">
        <v>46</v>
      </c>
      <c r="F900" s="283" t="s">
        <v>187</v>
      </c>
      <c r="G900" s="287" t="s">
        <v>1894</v>
      </c>
      <c r="H900" s="283" t="s">
        <v>1913</v>
      </c>
      <c r="I900" s="284" t="s">
        <v>1914</v>
      </c>
      <c r="J900" s="285">
        <v>2100000000</v>
      </c>
      <c r="K900" s="285">
        <v>2100000000</v>
      </c>
      <c r="L900" s="285">
        <v>0</v>
      </c>
      <c r="M900" s="285">
        <v>0</v>
      </c>
      <c r="N900" s="286">
        <v>0</v>
      </c>
      <c r="O900" s="286">
        <v>0</v>
      </c>
    </row>
    <row r="901" spans="1:15" x14ac:dyDescent="0.35">
      <c r="A901" s="283" t="s">
        <v>180</v>
      </c>
      <c r="B901" s="283" t="s">
        <v>185</v>
      </c>
      <c r="C901" s="284" t="s">
        <v>186</v>
      </c>
      <c r="D901" s="283" t="s">
        <v>76</v>
      </c>
      <c r="E901" s="284" t="s">
        <v>46</v>
      </c>
      <c r="F901" s="283" t="s">
        <v>187</v>
      </c>
      <c r="G901" s="287" t="s">
        <v>1894</v>
      </c>
      <c r="H901" s="283" t="s">
        <v>1903</v>
      </c>
      <c r="I901" s="284" t="s">
        <v>1904</v>
      </c>
      <c r="J901" s="285">
        <v>1678000000</v>
      </c>
      <c r="K901" s="285">
        <v>1678000000</v>
      </c>
      <c r="L901" s="285">
        <v>513354599</v>
      </c>
      <c r="M901" s="285">
        <v>268327736</v>
      </c>
      <c r="N901" s="286">
        <v>32162172</v>
      </c>
      <c r="O901" s="286">
        <v>32162172</v>
      </c>
    </row>
    <row r="902" spans="1:15" x14ac:dyDescent="0.35">
      <c r="A902" s="283" t="s">
        <v>180</v>
      </c>
      <c r="B902" s="283" t="s">
        <v>185</v>
      </c>
      <c r="C902" s="284" t="s">
        <v>186</v>
      </c>
      <c r="D902" s="283" t="s">
        <v>76</v>
      </c>
      <c r="E902" s="284" t="s">
        <v>46</v>
      </c>
      <c r="F902" s="283" t="s">
        <v>187</v>
      </c>
      <c r="G902" s="287" t="s">
        <v>1894</v>
      </c>
      <c r="H902" s="283" t="s">
        <v>1901</v>
      </c>
      <c r="I902" s="284" t="s">
        <v>1902</v>
      </c>
      <c r="J902" s="285">
        <v>3000000000</v>
      </c>
      <c r="K902" s="285">
        <v>3000000000</v>
      </c>
      <c r="L902" s="285">
        <v>2513800954</v>
      </c>
      <c r="M902" s="285">
        <v>2513800954</v>
      </c>
      <c r="N902" s="286">
        <v>636486015</v>
      </c>
      <c r="O902" s="286">
        <v>636486015</v>
      </c>
    </row>
    <row r="903" spans="1:15" x14ac:dyDescent="0.35">
      <c r="A903" s="283" t="s">
        <v>180</v>
      </c>
      <c r="B903" s="283" t="s">
        <v>185</v>
      </c>
      <c r="C903" s="284" t="s">
        <v>186</v>
      </c>
      <c r="D903" s="283" t="s">
        <v>76</v>
      </c>
      <c r="E903" s="284" t="s">
        <v>46</v>
      </c>
      <c r="F903" s="283" t="s">
        <v>187</v>
      </c>
      <c r="G903" s="287" t="s">
        <v>1894</v>
      </c>
      <c r="H903" s="283" t="s">
        <v>1892</v>
      </c>
      <c r="I903" s="284" t="s">
        <v>1893</v>
      </c>
      <c r="J903" s="285">
        <v>2460000000</v>
      </c>
      <c r="K903" s="285">
        <v>2460000000</v>
      </c>
      <c r="L903" s="285">
        <v>0</v>
      </c>
      <c r="M903" s="285">
        <v>0</v>
      </c>
      <c r="N903" s="286">
        <v>0</v>
      </c>
      <c r="O903" s="286">
        <v>0</v>
      </c>
    </row>
    <row r="904" spans="1:15" x14ac:dyDescent="0.35">
      <c r="A904" s="283" t="s">
        <v>180</v>
      </c>
      <c r="B904" s="283" t="s">
        <v>185</v>
      </c>
      <c r="C904" s="284" t="s">
        <v>186</v>
      </c>
      <c r="D904" s="283" t="s">
        <v>76</v>
      </c>
      <c r="E904" s="284" t="s">
        <v>46</v>
      </c>
      <c r="F904" s="283" t="s">
        <v>187</v>
      </c>
      <c r="G904" s="287" t="s">
        <v>1894</v>
      </c>
      <c r="H904" s="283" t="s">
        <v>1905</v>
      </c>
      <c r="I904" s="284" t="s">
        <v>1906</v>
      </c>
      <c r="J904" s="285">
        <v>3118712288</v>
      </c>
      <c r="K904" s="285">
        <v>3118712288</v>
      </c>
      <c r="L904" s="285">
        <v>2617106658</v>
      </c>
      <c r="M904" s="285">
        <v>2617106658</v>
      </c>
      <c r="N904" s="286">
        <v>605210023</v>
      </c>
      <c r="O904" s="286">
        <v>605210023</v>
      </c>
    </row>
    <row r="905" spans="1:15" x14ac:dyDescent="0.35">
      <c r="A905" s="283" t="s">
        <v>180</v>
      </c>
      <c r="B905" s="283" t="s">
        <v>185</v>
      </c>
      <c r="C905" s="284" t="s">
        <v>186</v>
      </c>
      <c r="D905" s="283" t="s">
        <v>76</v>
      </c>
      <c r="E905" s="284" t="s">
        <v>46</v>
      </c>
      <c r="F905" s="283" t="s">
        <v>187</v>
      </c>
      <c r="G905" s="287" t="s">
        <v>1894</v>
      </c>
      <c r="H905" s="283" t="s">
        <v>1907</v>
      </c>
      <c r="I905" s="284" t="s">
        <v>1908</v>
      </c>
      <c r="J905" s="285">
        <v>23198194967</v>
      </c>
      <c r="K905" s="285">
        <v>23198194967</v>
      </c>
      <c r="L905" s="285">
        <v>23197835551</v>
      </c>
      <c r="M905" s="285">
        <v>23197835551</v>
      </c>
      <c r="N905" s="286">
        <v>4040151011</v>
      </c>
      <c r="O905" s="286">
        <v>4040151011</v>
      </c>
    </row>
    <row r="906" spans="1:15" x14ac:dyDescent="0.35">
      <c r="A906" s="283" t="s">
        <v>180</v>
      </c>
      <c r="B906" s="283" t="s">
        <v>185</v>
      </c>
      <c r="C906" s="284" t="s">
        <v>186</v>
      </c>
      <c r="D906" s="283" t="s">
        <v>76</v>
      </c>
      <c r="E906" s="284" t="s">
        <v>46</v>
      </c>
      <c r="F906" s="283" t="s">
        <v>187</v>
      </c>
      <c r="G906" s="287" t="s">
        <v>1894</v>
      </c>
      <c r="H906" s="283" t="s">
        <v>1897</v>
      </c>
      <c r="I906" s="284" t="s">
        <v>1898</v>
      </c>
      <c r="J906" s="285">
        <v>757858465</v>
      </c>
      <c r="K906" s="285">
        <v>757858465</v>
      </c>
      <c r="L906" s="285">
        <v>0</v>
      </c>
      <c r="M906" s="285">
        <v>0</v>
      </c>
      <c r="N906" s="286">
        <v>0</v>
      </c>
      <c r="O906" s="286">
        <v>0</v>
      </c>
    </row>
    <row r="907" spans="1:15" x14ac:dyDescent="0.35">
      <c r="A907" s="283" t="s">
        <v>431</v>
      </c>
      <c r="B907" s="283" t="s">
        <v>439</v>
      </c>
      <c r="C907" s="284" t="s">
        <v>440</v>
      </c>
      <c r="D907" s="283" t="s">
        <v>73</v>
      </c>
      <c r="E907" s="284" t="s">
        <v>45</v>
      </c>
      <c r="F907" s="283" t="s">
        <v>564</v>
      </c>
      <c r="G907" s="287" t="s">
        <v>570</v>
      </c>
      <c r="H907" s="283" t="s">
        <v>1042</v>
      </c>
      <c r="I907" s="284" t="s">
        <v>3107</v>
      </c>
      <c r="J907" s="285">
        <v>700000000</v>
      </c>
      <c r="K907" s="285">
        <v>460000000</v>
      </c>
      <c r="L907" s="285">
        <v>0</v>
      </c>
      <c r="M907" s="285">
        <v>0</v>
      </c>
      <c r="N907" s="286">
        <v>0</v>
      </c>
      <c r="O907" s="286">
        <v>0</v>
      </c>
    </row>
    <row r="908" spans="1:15" x14ac:dyDescent="0.35">
      <c r="A908" s="283" t="s">
        <v>431</v>
      </c>
      <c r="B908" s="283" t="s">
        <v>439</v>
      </c>
      <c r="C908" s="284" t="s">
        <v>440</v>
      </c>
      <c r="D908" s="283" t="s">
        <v>73</v>
      </c>
      <c r="E908" s="284" t="s">
        <v>45</v>
      </c>
      <c r="F908" s="283" t="s">
        <v>434</v>
      </c>
      <c r="G908" s="287" t="s">
        <v>435</v>
      </c>
      <c r="H908" s="283" t="s">
        <v>819</v>
      </c>
      <c r="I908" s="284" t="s">
        <v>820</v>
      </c>
      <c r="J908" s="285">
        <v>1718000000</v>
      </c>
      <c r="K908" s="285">
        <v>1718000000</v>
      </c>
      <c r="L908" s="285">
        <v>1119210656.3299999</v>
      </c>
      <c r="M908" s="285">
        <v>1119210656.3299999</v>
      </c>
      <c r="N908" s="286">
        <v>966995556.33000004</v>
      </c>
      <c r="O908" s="286">
        <v>966995556.33000004</v>
      </c>
    </row>
    <row r="909" spans="1:15" x14ac:dyDescent="0.35">
      <c r="A909" s="283" t="s">
        <v>431</v>
      </c>
      <c r="B909" s="283" t="s">
        <v>439</v>
      </c>
      <c r="C909" s="284" t="s">
        <v>440</v>
      </c>
      <c r="D909" s="283" t="s">
        <v>73</v>
      </c>
      <c r="E909" s="284" t="s">
        <v>45</v>
      </c>
      <c r="F909" s="283" t="s">
        <v>434</v>
      </c>
      <c r="G909" s="287" t="s">
        <v>435</v>
      </c>
      <c r="H909" s="283" t="s">
        <v>821</v>
      </c>
      <c r="I909" s="284" t="s">
        <v>951</v>
      </c>
      <c r="J909" s="285">
        <v>8000000000</v>
      </c>
      <c r="K909" s="285">
        <v>6960000000</v>
      </c>
      <c r="L909" s="285">
        <v>3965392350.23</v>
      </c>
      <c r="M909" s="285">
        <v>1965392350.23</v>
      </c>
      <c r="N909" s="286">
        <v>1590999384.5599999</v>
      </c>
      <c r="O909" s="286">
        <v>1590999384.5599999</v>
      </c>
    </row>
    <row r="910" spans="1:15" x14ac:dyDescent="0.35">
      <c r="A910" s="283" t="s">
        <v>431</v>
      </c>
      <c r="B910" s="283" t="s">
        <v>439</v>
      </c>
      <c r="C910" s="284" t="s">
        <v>440</v>
      </c>
      <c r="D910" s="283" t="s">
        <v>73</v>
      </c>
      <c r="E910" s="284" t="s">
        <v>45</v>
      </c>
      <c r="F910" s="283" t="s">
        <v>434</v>
      </c>
      <c r="G910" s="287" t="s">
        <v>435</v>
      </c>
      <c r="H910" s="283" t="s">
        <v>818</v>
      </c>
      <c r="I910" s="284" t="s">
        <v>950</v>
      </c>
      <c r="J910" s="285">
        <v>2150000000</v>
      </c>
      <c r="K910" s="285">
        <v>1710000000</v>
      </c>
      <c r="L910" s="285">
        <v>1324519963</v>
      </c>
      <c r="M910" s="285">
        <v>392519963</v>
      </c>
      <c r="N910" s="286">
        <v>38062541.509999998</v>
      </c>
      <c r="O910" s="286">
        <v>38062541.509999998</v>
      </c>
    </row>
    <row r="911" spans="1:15" x14ac:dyDescent="0.35">
      <c r="A911" s="283" t="s">
        <v>431</v>
      </c>
      <c r="B911" s="283" t="s">
        <v>439</v>
      </c>
      <c r="C911" s="284" t="s">
        <v>440</v>
      </c>
      <c r="D911" s="283" t="s">
        <v>73</v>
      </c>
      <c r="E911" s="284" t="s">
        <v>45</v>
      </c>
      <c r="F911" s="283" t="s">
        <v>79</v>
      </c>
      <c r="G911" s="287" t="s">
        <v>571</v>
      </c>
      <c r="H911" s="283" t="s">
        <v>1038</v>
      </c>
      <c r="I911" s="284" t="s">
        <v>1039</v>
      </c>
      <c r="J911" s="285">
        <v>4413025040</v>
      </c>
      <c r="K911" s="285">
        <v>3660000000</v>
      </c>
      <c r="L911" s="285">
        <v>0</v>
      </c>
      <c r="M911" s="285">
        <v>0</v>
      </c>
      <c r="N911" s="286">
        <v>0</v>
      </c>
      <c r="O911" s="286">
        <v>0</v>
      </c>
    </row>
    <row r="912" spans="1:15" x14ac:dyDescent="0.35">
      <c r="A912" s="283" t="s">
        <v>431</v>
      </c>
      <c r="B912" s="283" t="s">
        <v>439</v>
      </c>
      <c r="C912" s="284" t="s">
        <v>440</v>
      </c>
      <c r="D912" s="283" t="s">
        <v>73</v>
      </c>
      <c r="E912" s="284" t="s">
        <v>45</v>
      </c>
      <c r="F912" s="283" t="s">
        <v>436</v>
      </c>
      <c r="G912" s="287" t="s">
        <v>1035</v>
      </c>
      <c r="H912" s="283" t="s">
        <v>1040</v>
      </c>
      <c r="I912" s="284" t="s">
        <v>1041</v>
      </c>
      <c r="J912" s="285">
        <v>400000000</v>
      </c>
      <c r="K912" s="285">
        <v>400000000</v>
      </c>
      <c r="L912" s="285">
        <v>0</v>
      </c>
      <c r="M912" s="285">
        <v>0</v>
      </c>
      <c r="N912" s="286">
        <v>0</v>
      </c>
      <c r="O912" s="286">
        <v>0</v>
      </c>
    </row>
    <row r="913" spans="1:15" x14ac:dyDescent="0.35">
      <c r="A913" s="283" t="s">
        <v>431</v>
      </c>
      <c r="B913" s="283" t="s">
        <v>439</v>
      </c>
      <c r="C913" s="284" t="s">
        <v>440</v>
      </c>
      <c r="D913" s="283" t="s">
        <v>73</v>
      </c>
      <c r="E913" s="284" t="s">
        <v>45</v>
      </c>
      <c r="F913" s="283" t="s">
        <v>436</v>
      </c>
      <c r="G913" s="287" t="s">
        <v>1035</v>
      </c>
      <c r="H913" s="283" t="s">
        <v>1033</v>
      </c>
      <c r="I913" s="284" t="s">
        <v>1034</v>
      </c>
      <c r="J913" s="285">
        <v>300000000</v>
      </c>
      <c r="K913" s="285">
        <v>300000000</v>
      </c>
      <c r="L913" s="285">
        <v>0</v>
      </c>
      <c r="M913" s="285">
        <v>0</v>
      </c>
      <c r="N913" s="286">
        <v>0</v>
      </c>
      <c r="O913" s="286">
        <v>0</v>
      </c>
    </row>
    <row r="914" spans="1:15" x14ac:dyDescent="0.35">
      <c r="A914" s="283" t="s">
        <v>431</v>
      </c>
      <c r="B914" s="283" t="s">
        <v>439</v>
      </c>
      <c r="C914" s="284" t="s">
        <v>440</v>
      </c>
      <c r="D914" s="283" t="s">
        <v>73</v>
      </c>
      <c r="E914" s="284" t="s">
        <v>45</v>
      </c>
      <c r="F914" s="283" t="s">
        <v>436</v>
      </c>
      <c r="G914" s="287" t="s">
        <v>1035</v>
      </c>
      <c r="H914" s="283" t="s">
        <v>1043</v>
      </c>
      <c r="I914" s="284" t="s">
        <v>1044</v>
      </c>
      <c r="J914" s="285">
        <v>3260610352</v>
      </c>
      <c r="K914" s="285">
        <v>3260610352</v>
      </c>
      <c r="L914" s="285">
        <v>507550000</v>
      </c>
      <c r="M914" s="285">
        <v>507550000</v>
      </c>
      <c r="N914" s="286">
        <v>408461574.10000002</v>
      </c>
      <c r="O914" s="286">
        <v>408461574.10000002</v>
      </c>
    </row>
    <row r="915" spans="1:15" x14ac:dyDescent="0.35">
      <c r="A915" s="283" t="s">
        <v>431</v>
      </c>
      <c r="B915" s="283" t="s">
        <v>439</v>
      </c>
      <c r="C915" s="284" t="s">
        <v>440</v>
      </c>
      <c r="D915" s="283" t="s">
        <v>73</v>
      </c>
      <c r="E915" s="284" t="s">
        <v>45</v>
      </c>
      <c r="F915" s="283" t="s">
        <v>436</v>
      </c>
      <c r="G915" s="287" t="s">
        <v>1035</v>
      </c>
      <c r="H915" s="283" t="s">
        <v>1036</v>
      </c>
      <c r="I915" s="284" t="s">
        <v>1037</v>
      </c>
      <c r="J915" s="285">
        <v>3482538125</v>
      </c>
      <c r="K915" s="285">
        <v>3287563165</v>
      </c>
      <c r="L915" s="285">
        <v>3287563165</v>
      </c>
      <c r="M915" s="285">
        <v>0</v>
      </c>
      <c r="N915" s="286">
        <v>0</v>
      </c>
      <c r="O915" s="286">
        <v>0</v>
      </c>
    </row>
    <row r="916" spans="1:15" x14ac:dyDescent="0.35">
      <c r="A916" s="283" t="s">
        <v>431</v>
      </c>
      <c r="B916" s="283" t="s">
        <v>432</v>
      </c>
      <c r="C916" s="284" t="s">
        <v>433</v>
      </c>
      <c r="D916" s="283" t="s">
        <v>73</v>
      </c>
      <c r="E916" s="284" t="s">
        <v>45</v>
      </c>
      <c r="F916" s="283" t="s">
        <v>434</v>
      </c>
      <c r="G916" s="287" t="s">
        <v>435</v>
      </c>
      <c r="H916" s="283" t="s">
        <v>1045</v>
      </c>
      <c r="I916" s="284" t="s">
        <v>1046</v>
      </c>
      <c r="J916" s="285">
        <v>1289846971</v>
      </c>
      <c r="K916" s="285">
        <v>1289846971</v>
      </c>
      <c r="L916" s="285">
        <v>835243150</v>
      </c>
      <c r="M916" s="285">
        <v>0</v>
      </c>
      <c r="N916" s="286">
        <v>0</v>
      </c>
      <c r="O916" s="286">
        <v>0</v>
      </c>
    </row>
    <row r="917" spans="1:15" x14ac:dyDescent="0.35">
      <c r="A917" s="283" t="s">
        <v>431</v>
      </c>
      <c r="B917" s="283" t="s">
        <v>432</v>
      </c>
      <c r="C917" s="284" t="s">
        <v>433</v>
      </c>
      <c r="D917" s="283" t="s">
        <v>73</v>
      </c>
      <c r="E917" s="284" t="s">
        <v>45</v>
      </c>
      <c r="F917" s="283" t="s">
        <v>436</v>
      </c>
      <c r="G917" s="287" t="s">
        <v>1035</v>
      </c>
      <c r="H917" s="283" t="s">
        <v>825</v>
      </c>
      <c r="I917" s="284" t="s">
        <v>1048</v>
      </c>
      <c r="J917" s="285">
        <v>38280000000</v>
      </c>
      <c r="K917" s="285">
        <v>32948000000</v>
      </c>
      <c r="L917" s="285">
        <v>13776201627</v>
      </c>
      <c r="M917" s="285">
        <v>7198594485</v>
      </c>
      <c r="N917" s="286">
        <v>2292531841.54</v>
      </c>
      <c r="O917" s="286">
        <v>2292531841.54</v>
      </c>
    </row>
    <row r="918" spans="1:15" x14ac:dyDescent="0.35">
      <c r="A918" s="283" t="s">
        <v>431</v>
      </c>
      <c r="B918" s="283" t="s">
        <v>432</v>
      </c>
      <c r="C918" s="284" t="s">
        <v>433</v>
      </c>
      <c r="D918" s="283" t="s">
        <v>76</v>
      </c>
      <c r="E918" s="284" t="s">
        <v>46</v>
      </c>
      <c r="F918" s="283" t="s">
        <v>434</v>
      </c>
      <c r="G918" s="287" t="s">
        <v>435</v>
      </c>
      <c r="H918" s="283" t="s">
        <v>1045</v>
      </c>
      <c r="I918" s="284" t="s">
        <v>1046</v>
      </c>
      <c r="J918" s="285">
        <v>600000000</v>
      </c>
      <c r="K918" s="285">
        <v>600000000</v>
      </c>
      <c r="L918" s="285">
        <v>0</v>
      </c>
      <c r="M918" s="285">
        <v>0</v>
      </c>
      <c r="N918" s="286">
        <v>0</v>
      </c>
      <c r="O918" s="286">
        <v>0</v>
      </c>
    </row>
    <row r="919" spans="1:15" x14ac:dyDescent="0.35">
      <c r="A919" s="283" t="s">
        <v>431</v>
      </c>
      <c r="B919" s="283" t="s">
        <v>432</v>
      </c>
      <c r="C919" s="284" t="s">
        <v>433</v>
      </c>
      <c r="D919" s="283" t="s">
        <v>76</v>
      </c>
      <c r="E919" s="284" t="s">
        <v>46</v>
      </c>
      <c r="F919" s="283" t="s">
        <v>436</v>
      </c>
      <c r="G919" s="287" t="s">
        <v>1035</v>
      </c>
      <c r="H919" s="283" t="s">
        <v>823</v>
      </c>
      <c r="I919" s="284" t="s">
        <v>824</v>
      </c>
      <c r="J919" s="285">
        <v>1000000000</v>
      </c>
      <c r="K919" s="285">
        <v>1000000000</v>
      </c>
      <c r="L919" s="285">
        <v>57000000</v>
      </c>
      <c r="M919" s="285">
        <v>0</v>
      </c>
      <c r="N919" s="286">
        <v>0</v>
      </c>
      <c r="O919" s="286">
        <v>0</v>
      </c>
    </row>
    <row r="920" spans="1:15" x14ac:dyDescent="0.35">
      <c r="A920" s="283" t="s">
        <v>431</v>
      </c>
      <c r="B920" s="283" t="s">
        <v>432</v>
      </c>
      <c r="C920" s="284" t="s">
        <v>433</v>
      </c>
      <c r="D920" s="283" t="s">
        <v>76</v>
      </c>
      <c r="E920" s="284" t="s">
        <v>46</v>
      </c>
      <c r="F920" s="283" t="s">
        <v>436</v>
      </c>
      <c r="G920" s="287" t="s">
        <v>1035</v>
      </c>
      <c r="H920" s="283" t="s">
        <v>825</v>
      </c>
      <c r="I920" s="284" t="s">
        <v>1048</v>
      </c>
      <c r="J920" s="285">
        <v>5720000000</v>
      </c>
      <c r="K920" s="285">
        <v>5720000000</v>
      </c>
      <c r="L920" s="285">
        <v>763577032.62</v>
      </c>
      <c r="M920" s="285">
        <v>451693424.62</v>
      </c>
      <c r="N920" s="286">
        <v>155553247.80000001</v>
      </c>
      <c r="O920" s="286">
        <v>155553247.80000001</v>
      </c>
    </row>
    <row r="921" spans="1:15" x14ac:dyDescent="0.35">
      <c r="A921" s="283" t="s">
        <v>431</v>
      </c>
      <c r="B921" s="283" t="s">
        <v>432</v>
      </c>
      <c r="C921" s="284" t="s">
        <v>433</v>
      </c>
      <c r="D921" s="283" t="s">
        <v>76</v>
      </c>
      <c r="E921" s="284" t="s">
        <v>46</v>
      </c>
      <c r="F921" s="283" t="s">
        <v>436</v>
      </c>
      <c r="G921" s="287" t="s">
        <v>1035</v>
      </c>
      <c r="H921" s="283" t="s">
        <v>826</v>
      </c>
      <c r="I921" s="284" t="s">
        <v>1047</v>
      </c>
      <c r="J921" s="285">
        <v>1750000000</v>
      </c>
      <c r="K921" s="285">
        <v>1750000000</v>
      </c>
      <c r="L921" s="285">
        <v>1739581678</v>
      </c>
      <c r="M921" s="285">
        <v>1581968130</v>
      </c>
      <c r="N921" s="286">
        <v>395248451</v>
      </c>
      <c r="O921" s="286">
        <v>395248451</v>
      </c>
    </row>
    <row r="922" spans="1:15" x14ac:dyDescent="0.35">
      <c r="A922" s="283" t="s">
        <v>431</v>
      </c>
      <c r="B922" s="283" t="s">
        <v>432</v>
      </c>
      <c r="C922" s="284" t="s">
        <v>433</v>
      </c>
      <c r="D922" s="283" t="s">
        <v>76</v>
      </c>
      <c r="E922" s="284" t="s">
        <v>46</v>
      </c>
      <c r="F922" s="283" t="s">
        <v>436</v>
      </c>
      <c r="G922" s="287" t="s">
        <v>1035</v>
      </c>
      <c r="H922" s="283" t="s">
        <v>1049</v>
      </c>
      <c r="I922" s="284" t="s">
        <v>1050</v>
      </c>
      <c r="J922" s="285">
        <v>350000000</v>
      </c>
      <c r="K922" s="285">
        <v>350000000</v>
      </c>
      <c r="L922" s="285">
        <v>161410000</v>
      </c>
      <c r="M922" s="285">
        <v>161410000</v>
      </c>
      <c r="N922" s="286">
        <v>46623333</v>
      </c>
      <c r="O922" s="286">
        <v>46623333</v>
      </c>
    </row>
    <row r="923" spans="1:15" x14ac:dyDescent="0.35">
      <c r="A923" s="283" t="s">
        <v>3241</v>
      </c>
      <c r="B923" s="283" t="s">
        <v>90</v>
      </c>
      <c r="C923" s="284" t="s">
        <v>3108</v>
      </c>
      <c r="D923" s="283" t="s">
        <v>73</v>
      </c>
      <c r="E923" s="284" t="s">
        <v>45</v>
      </c>
      <c r="F923" s="283" t="s">
        <v>91</v>
      </c>
      <c r="G923" s="287" t="s">
        <v>1122</v>
      </c>
      <c r="H923" s="283" t="s">
        <v>3242</v>
      </c>
      <c r="I923" s="284" t="s">
        <v>3243</v>
      </c>
      <c r="J923" s="285">
        <v>10000000000</v>
      </c>
      <c r="K923" s="285">
        <v>10000000000</v>
      </c>
      <c r="L923" s="285">
        <v>0</v>
      </c>
      <c r="M923" s="285">
        <v>0</v>
      </c>
      <c r="N923" s="286">
        <v>0</v>
      </c>
      <c r="O923" s="286">
        <v>0</v>
      </c>
    </row>
    <row r="924" spans="1:15" x14ac:dyDescent="0.35">
      <c r="A924" s="283" t="s">
        <v>3241</v>
      </c>
      <c r="B924" s="283" t="s">
        <v>90</v>
      </c>
      <c r="C924" s="284" t="s">
        <v>3108</v>
      </c>
      <c r="D924" s="283" t="s">
        <v>73</v>
      </c>
      <c r="E924" s="284" t="s">
        <v>45</v>
      </c>
      <c r="F924" s="283" t="s">
        <v>91</v>
      </c>
      <c r="G924" s="287" t="s">
        <v>1122</v>
      </c>
      <c r="H924" s="283" t="s">
        <v>1398</v>
      </c>
      <c r="I924" s="284" t="s">
        <v>1399</v>
      </c>
      <c r="J924" s="285">
        <v>25800000000</v>
      </c>
      <c r="K924" s="285">
        <v>25800000000</v>
      </c>
      <c r="L924" s="285">
        <v>17236186977.689999</v>
      </c>
      <c r="M924" s="285">
        <v>14627756622.690001</v>
      </c>
      <c r="N924" s="286">
        <v>4420756813.2299995</v>
      </c>
      <c r="O924" s="286">
        <v>4420756813.2299995</v>
      </c>
    </row>
    <row r="925" spans="1:15" x14ac:dyDescent="0.35">
      <c r="A925" s="283" t="s">
        <v>3241</v>
      </c>
      <c r="B925" s="283" t="s">
        <v>90</v>
      </c>
      <c r="C925" s="284" t="s">
        <v>3108</v>
      </c>
      <c r="D925" s="283" t="s">
        <v>73</v>
      </c>
      <c r="E925" s="284" t="s">
        <v>45</v>
      </c>
      <c r="F925" s="283" t="s">
        <v>91</v>
      </c>
      <c r="G925" s="287" t="s">
        <v>1122</v>
      </c>
      <c r="H925" s="283" t="s">
        <v>1482</v>
      </c>
      <c r="I925" s="284" t="s">
        <v>1483</v>
      </c>
      <c r="J925" s="285">
        <v>1530000000</v>
      </c>
      <c r="K925" s="285">
        <v>1530000000</v>
      </c>
      <c r="L925" s="285">
        <v>331000000</v>
      </c>
      <c r="M925" s="285">
        <v>312094152</v>
      </c>
      <c r="N925" s="286">
        <v>131094152</v>
      </c>
      <c r="O925" s="286">
        <v>131094152</v>
      </c>
    </row>
    <row r="926" spans="1:15" x14ac:dyDescent="0.35">
      <c r="A926" s="283" t="s">
        <v>3241</v>
      </c>
      <c r="B926" s="283" t="s">
        <v>90</v>
      </c>
      <c r="C926" s="284" t="s">
        <v>3108</v>
      </c>
      <c r="D926" s="283" t="s">
        <v>73</v>
      </c>
      <c r="E926" s="284" t="s">
        <v>45</v>
      </c>
      <c r="F926" s="283" t="s">
        <v>91</v>
      </c>
      <c r="G926" s="287" t="s">
        <v>1122</v>
      </c>
      <c r="H926" s="283" t="s">
        <v>1460</v>
      </c>
      <c r="I926" s="284" t="s">
        <v>1461</v>
      </c>
      <c r="J926" s="285">
        <v>3400000000</v>
      </c>
      <c r="K926" s="285">
        <v>3400000000</v>
      </c>
      <c r="L926" s="285">
        <v>2668146475</v>
      </c>
      <c r="M926" s="285">
        <v>1464532171</v>
      </c>
      <c r="N926" s="286">
        <v>321649028</v>
      </c>
      <c r="O926" s="286">
        <v>321649028</v>
      </c>
    </row>
    <row r="927" spans="1:15" x14ac:dyDescent="0.35">
      <c r="A927" s="283" t="s">
        <v>3241</v>
      </c>
      <c r="B927" s="283" t="s">
        <v>90</v>
      </c>
      <c r="C927" s="284" t="s">
        <v>3108</v>
      </c>
      <c r="D927" s="283" t="s">
        <v>73</v>
      </c>
      <c r="E927" s="284" t="s">
        <v>45</v>
      </c>
      <c r="F927" s="283" t="s">
        <v>91</v>
      </c>
      <c r="G927" s="287" t="s">
        <v>1122</v>
      </c>
      <c r="H927" s="283" t="s">
        <v>1462</v>
      </c>
      <c r="I927" s="284" t="s">
        <v>1463</v>
      </c>
      <c r="J927" s="285">
        <v>6000000000</v>
      </c>
      <c r="K927" s="285">
        <v>6000000000</v>
      </c>
      <c r="L927" s="285">
        <v>1620081000</v>
      </c>
      <c r="M927" s="285">
        <v>513416319</v>
      </c>
      <c r="N927" s="286">
        <v>160772886</v>
      </c>
      <c r="O927" s="286">
        <v>160772886</v>
      </c>
    </row>
    <row r="928" spans="1:15" x14ac:dyDescent="0.35">
      <c r="A928" s="283" t="s">
        <v>3241</v>
      </c>
      <c r="B928" s="283" t="s">
        <v>90</v>
      </c>
      <c r="C928" s="284" t="s">
        <v>3108</v>
      </c>
      <c r="D928" s="283" t="s">
        <v>73</v>
      </c>
      <c r="E928" s="284" t="s">
        <v>45</v>
      </c>
      <c r="F928" s="283" t="s">
        <v>91</v>
      </c>
      <c r="G928" s="287" t="s">
        <v>1122</v>
      </c>
      <c r="H928" s="283" t="s">
        <v>1456</v>
      </c>
      <c r="I928" s="284" t="s">
        <v>1457</v>
      </c>
      <c r="J928" s="285">
        <v>10264635000</v>
      </c>
      <c r="K928" s="285">
        <v>10264635000</v>
      </c>
      <c r="L928" s="285">
        <v>8748853770</v>
      </c>
      <c r="M928" s="285">
        <v>2969001418</v>
      </c>
      <c r="N928" s="286">
        <v>637641794</v>
      </c>
      <c r="O928" s="286">
        <v>637641794</v>
      </c>
    </row>
    <row r="929" spans="1:15" x14ac:dyDescent="0.35">
      <c r="A929" s="283" t="s">
        <v>3241</v>
      </c>
      <c r="B929" s="283" t="s">
        <v>90</v>
      </c>
      <c r="C929" s="284" t="s">
        <v>3108</v>
      </c>
      <c r="D929" s="283" t="s">
        <v>73</v>
      </c>
      <c r="E929" s="284" t="s">
        <v>45</v>
      </c>
      <c r="F929" s="283" t="s">
        <v>91</v>
      </c>
      <c r="G929" s="287" t="s">
        <v>1122</v>
      </c>
      <c r="H929" s="283" t="s">
        <v>1396</v>
      </c>
      <c r="I929" s="284" t="s">
        <v>1397</v>
      </c>
      <c r="J929" s="285">
        <v>200000000</v>
      </c>
      <c r="K929" s="285">
        <v>200000000</v>
      </c>
      <c r="L929" s="285">
        <v>140258060</v>
      </c>
      <c r="M929" s="285">
        <v>99843298</v>
      </c>
      <c r="N929" s="286">
        <v>38630405</v>
      </c>
      <c r="O929" s="286">
        <v>38630405</v>
      </c>
    </row>
    <row r="930" spans="1:15" x14ac:dyDescent="0.35">
      <c r="A930" s="283" t="s">
        <v>3241</v>
      </c>
      <c r="B930" s="283" t="s">
        <v>90</v>
      </c>
      <c r="C930" s="284" t="s">
        <v>3108</v>
      </c>
      <c r="D930" s="283" t="s">
        <v>73</v>
      </c>
      <c r="E930" s="284" t="s">
        <v>45</v>
      </c>
      <c r="F930" s="283" t="s">
        <v>91</v>
      </c>
      <c r="G930" s="287" t="s">
        <v>1122</v>
      </c>
      <c r="H930" s="283" t="s">
        <v>1476</v>
      </c>
      <c r="I930" s="284" t="s">
        <v>1477</v>
      </c>
      <c r="J930" s="285">
        <v>1000000000</v>
      </c>
      <c r="K930" s="285">
        <v>1000000000</v>
      </c>
      <c r="L930" s="285">
        <v>792327672</v>
      </c>
      <c r="M930" s="285">
        <v>603534029</v>
      </c>
      <c r="N930" s="286">
        <v>217681071</v>
      </c>
      <c r="O930" s="286">
        <v>217681071</v>
      </c>
    </row>
    <row r="931" spans="1:15" x14ac:dyDescent="0.35">
      <c r="A931" s="283" t="s">
        <v>3241</v>
      </c>
      <c r="B931" s="283" t="s">
        <v>90</v>
      </c>
      <c r="C931" s="284" t="s">
        <v>3108</v>
      </c>
      <c r="D931" s="283" t="s">
        <v>73</v>
      </c>
      <c r="E931" s="284" t="s">
        <v>45</v>
      </c>
      <c r="F931" s="283" t="s">
        <v>91</v>
      </c>
      <c r="G931" s="287" t="s">
        <v>1122</v>
      </c>
      <c r="H931" s="283" t="s">
        <v>1452</v>
      </c>
      <c r="I931" s="284" t="s">
        <v>1453</v>
      </c>
      <c r="J931" s="285">
        <v>25573000000</v>
      </c>
      <c r="K931" s="285">
        <v>25573000000</v>
      </c>
      <c r="L931" s="285">
        <v>13363571932</v>
      </c>
      <c r="M931" s="285">
        <v>3144923639</v>
      </c>
      <c r="N931" s="286">
        <v>960219587</v>
      </c>
      <c r="O931" s="286">
        <v>960219587</v>
      </c>
    </row>
    <row r="932" spans="1:15" x14ac:dyDescent="0.35">
      <c r="A932" s="283" t="s">
        <v>3241</v>
      </c>
      <c r="B932" s="283" t="s">
        <v>90</v>
      </c>
      <c r="C932" s="284" t="s">
        <v>3108</v>
      </c>
      <c r="D932" s="283" t="s">
        <v>73</v>
      </c>
      <c r="E932" s="284" t="s">
        <v>45</v>
      </c>
      <c r="F932" s="283" t="s">
        <v>91</v>
      </c>
      <c r="G932" s="287" t="s">
        <v>1122</v>
      </c>
      <c r="H932" s="283" t="s">
        <v>1478</v>
      </c>
      <c r="I932" s="284" t="s">
        <v>1479</v>
      </c>
      <c r="J932" s="285">
        <v>3037000000</v>
      </c>
      <c r="K932" s="285">
        <v>3037000000</v>
      </c>
      <c r="L932" s="285">
        <v>1185478220</v>
      </c>
      <c r="M932" s="285">
        <v>1085776759</v>
      </c>
      <c r="N932" s="286">
        <v>448327500</v>
      </c>
      <c r="O932" s="286">
        <v>448327500</v>
      </c>
    </row>
    <row r="933" spans="1:15" x14ac:dyDescent="0.35">
      <c r="A933" s="283" t="s">
        <v>3241</v>
      </c>
      <c r="B933" s="283" t="s">
        <v>90</v>
      </c>
      <c r="C933" s="284" t="s">
        <v>3108</v>
      </c>
      <c r="D933" s="283" t="s">
        <v>73</v>
      </c>
      <c r="E933" s="284" t="s">
        <v>45</v>
      </c>
      <c r="F933" s="283" t="s">
        <v>91</v>
      </c>
      <c r="G933" s="287" t="s">
        <v>1122</v>
      </c>
      <c r="H933" s="283" t="s">
        <v>1388</v>
      </c>
      <c r="I933" s="284" t="s">
        <v>1389</v>
      </c>
      <c r="J933" s="285">
        <v>363462895505</v>
      </c>
      <c r="K933" s="285">
        <v>353462895505</v>
      </c>
      <c r="L933" s="285">
        <v>339704910304</v>
      </c>
      <c r="M933" s="285">
        <v>332347966474</v>
      </c>
      <c r="N933" s="286">
        <v>200802158334.38</v>
      </c>
      <c r="O933" s="286">
        <v>200802158334.38</v>
      </c>
    </row>
    <row r="934" spans="1:15" x14ac:dyDescent="0.35">
      <c r="A934" s="283" t="s">
        <v>3241</v>
      </c>
      <c r="B934" s="283" t="s">
        <v>90</v>
      </c>
      <c r="C934" s="284" t="s">
        <v>3108</v>
      </c>
      <c r="D934" s="283" t="s">
        <v>73</v>
      </c>
      <c r="E934" s="284" t="s">
        <v>45</v>
      </c>
      <c r="F934" s="283" t="s">
        <v>91</v>
      </c>
      <c r="G934" s="287" t="s">
        <v>1122</v>
      </c>
      <c r="H934" s="283" t="s">
        <v>1468</v>
      </c>
      <c r="I934" s="284" t="s">
        <v>1469</v>
      </c>
      <c r="J934" s="285">
        <v>24800000000</v>
      </c>
      <c r="K934" s="285">
        <v>24800000000</v>
      </c>
      <c r="L934" s="285">
        <v>18486766790</v>
      </c>
      <c r="M934" s="285">
        <v>10041166062.17</v>
      </c>
      <c r="N934" s="286">
        <v>5431613089.8800001</v>
      </c>
      <c r="O934" s="286">
        <v>5431613089.8800001</v>
      </c>
    </row>
    <row r="935" spans="1:15" x14ac:dyDescent="0.35">
      <c r="A935" s="283" t="s">
        <v>3241</v>
      </c>
      <c r="B935" s="283" t="s">
        <v>90</v>
      </c>
      <c r="C935" s="284" t="s">
        <v>3108</v>
      </c>
      <c r="D935" s="283" t="s">
        <v>73</v>
      </c>
      <c r="E935" s="284" t="s">
        <v>45</v>
      </c>
      <c r="F935" s="283" t="s">
        <v>91</v>
      </c>
      <c r="G935" s="287" t="s">
        <v>1122</v>
      </c>
      <c r="H935" s="283" t="s">
        <v>1472</v>
      </c>
      <c r="I935" s="284" t="s">
        <v>1473</v>
      </c>
      <c r="J935" s="285">
        <v>4950000000</v>
      </c>
      <c r="K935" s="285">
        <v>4950000000</v>
      </c>
      <c r="L935" s="285">
        <v>3071928514</v>
      </c>
      <c r="M935" s="285">
        <v>2833996902</v>
      </c>
      <c r="N935" s="286">
        <v>1136773024</v>
      </c>
      <c r="O935" s="286">
        <v>1136773024</v>
      </c>
    </row>
    <row r="936" spans="1:15" x14ac:dyDescent="0.35">
      <c r="A936" s="283" t="s">
        <v>3241</v>
      </c>
      <c r="B936" s="283" t="s">
        <v>90</v>
      </c>
      <c r="C936" s="284" t="s">
        <v>3108</v>
      </c>
      <c r="D936" s="283" t="s">
        <v>73</v>
      </c>
      <c r="E936" s="284" t="s">
        <v>45</v>
      </c>
      <c r="F936" s="283" t="s">
        <v>91</v>
      </c>
      <c r="G936" s="287" t="s">
        <v>1122</v>
      </c>
      <c r="H936" s="283" t="s">
        <v>1470</v>
      </c>
      <c r="I936" s="284" t="s">
        <v>1471</v>
      </c>
      <c r="J936" s="285">
        <v>1000000000</v>
      </c>
      <c r="K936" s="285">
        <v>1000000000</v>
      </c>
      <c r="L936" s="285">
        <v>600665480</v>
      </c>
      <c r="M936" s="285">
        <v>519222682</v>
      </c>
      <c r="N936" s="286">
        <v>229128122</v>
      </c>
      <c r="O936" s="286">
        <v>229128122</v>
      </c>
    </row>
    <row r="937" spans="1:15" x14ac:dyDescent="0.35">
      <c r="A937" s="283" t="s">
        <v>3241</v>
      </c>
      <c r="B937" s="283" t="s">
        <v>90</v>
      </c>
      <c r="C937" s="284" t="s">
        <v>3108</v>
      </c>
      <c r="D937" s="283" t="s">
        <v>73</v>
      </c>
      <c r="E937" s="284" t="s">
        <v>45</v>
      </c>
      <c r="F937" s="283" t="s">
        <v>91</v>
      </c>
      <c r="G937" s="287" t="s">
        <v>1122</v>
      </c>
      <c r="H937" s="283" t="s">
        <v>1466</v>
      </c>
      <c r="I937" s="284" t="s">
        <v>1467</v>
      </c>
      <c r="J937" s="285">
        <v>55000000000</v>
      </c>
      <c r="K937" s="285">
        <v>45000000000</v>
      </c>
      <c r="L937" s="285">
        <v>0</v>
      </c>
      <c r="M937" s="285">
        <v>0</v>
      </c>
      <c r="N937" s="286">
        <v>0</v>
      </c>
      <c r="O937" s="286">
        <v>0</v>
      </c>
    </row>
    <row r="938" spans="1:15" x14ac:dyDescent="0.35">
      <c r="A938" s="283" t="s">
        <v>3241</v>
      </c>
      <c r="B938" s="283" t="s">
        <v>90</v>
      </c>
      <c r="C938" s="284" t="s">
        <v>3108</v>
      </c>
      <c r="D938" s="283" t="s">
        <v>73</v>
      </c>
      <c r="E938" s="284" t="s">
        <v>45</v>
      </c>
      <c r="F938" s="283" t="s">
        <v>91</v>
      </c>
      <c r="G938" s="287" t="s">
        <v>1122</v>
      </c>
      <c r="H938" s="283" t="s">
        <v>3109</v>
      </c>
      <c r="I938" s="284" t="s">
        <v>3110</v>
      </c>
      <c r="J938" s="285">
        <v>5000000000</v>
      </c>
      <c r="K938" s="285">
        <v>5000000000</v>
      </c>
      <c r="L938" s="285">
        <v>85250000</v>
      </c>
      <c r="M938" s="285">
        <v>29250000</v>
      </c>
      <c r="N938" s="286">
        <v>0</v>
      </c>
      <c r="O938" s="286">
        <v>0</v>
      </c>
    </row>
    <row r="939" spans="1:15" x14ac:dyDescent="0.35">
      <c r="A939" s="283" t="s">
        <v>3241</v>
      </c>
      <c r="B939" s="283" t="s">
        <v>90</v>
      </c>
      <c r="C939" s="284" t="s">
        <v>3108</v>
      </c>
      <c r="D939" s="283" t="s">
        <v>73</v>
      </c>
      <c r="E939" s="284" t="s">
        <v>45</v>
      </c>
      <c r="F939" s="283" t="s">
        <v>95</v>
      </c>
      <c r="G939" s="287" t="s">
        <v>1387</v>
      </c>
      <c r="H939" s="283" t="s">
        <v>1394</v>
      </c>
      <c r="I939" s="284" t="s">
        <v>1395</v>
      </c>
      <c r="J939" s="285">
        <v>3500000000</v>
      </c>
      <c r="K939" s="285">
        <v>3500000000</v>
      </c>
      <c r="L939" s="285">
        <v>3500000000</v>
      </c>
      <c r="M939" s="285">
        <v>3499415411</v>
      </c>
      <c r="N939" s="286">
        <v>0</v>
      </c>
      <c r="O939" s="286">
        <v>0</v>
      </c>
    </row>
    <row r="940" spans="1:15" x14ac:dyDescent="0.35">
      <c r="A940" s="283" t="s">
        <v>3241</v>
      </c>
      <c r="B940" s="283" t="s">
        <v>90</v>
      </c>
      <c r="C940" s="284" t="s">
        <v>3108</v>
      </c>
      <c r="D940" s="283" t="s">
        <v>73</v>
      </c>
      <c r="E940" s="284" t="s">
        <v>45</v>
      </c>
      <c r="F940" s="283" t="s">
        <v>95</v>
      </c>
      <c r="G940" s="287" t="s">
        <v>1387</v>
      </c>
      <c r="H940" s="283" t="s">
        <v>1458</v>
      </c>
      <c r="I940" s="284" t="s">
        <v>1459</v>
      </c>
      <c r="J940" s="285">
        <v>1700000000</v>
      </c>
      <c r="K940" s="285">
        <v>1700000000</v>
      </c>
      <c r="L940" s="285">
        <v>841140206</v>
      </c>
      <c r="M940" s="285">
        <v>806546163</v>
      </c>
      <c r="N940" s="286">
        <v>389521702</v>
      </c>
      <c r="O940" s="286">
        <v>389521702</v>
      </c>
    </row>
    <row r="941" spans="1:15" x14ac:dyDescent="0.35">
      <c r="A941" s="283" t="s">
        <v>3241</v>
      </c>
      <c r="B941" s="283" t="s">
        <v>90</v>
      </c>
      <c r="C941" s="284" t="s">
        <v>3108</v>
      </c>
      <c r="D941" s="283" t="s">
        <v>73</v>
      </c>
      <c r="E941" s="284" t="s">
        <v>45</v>
      </c>
      <c r="F941" s="283" t="s">
        <v>95</v>
      </c>
      <c r="G941" s="287" t="s">
        <v>1387</v>
      </c>
      <c r="H941" s="283" t="s">
        <v>1480</v>
      </c>
      <c r="I941" s="284" t="s">
        <v>1481</v>
      </c>
      <c r="J941" s="285">
        <v>4000000000</v>
      </c>
      <c r="K941" s="285">
        <v>4000000000</v>
      </c>
      <c r="L941" s="285">
        <v>3624974886</v>
      </c>
      <c r="M941" s="285">
        <v>1499981739</v>
      </c>
      <c r="N941" s="286">
        <v>536051715</v>
      </c>
      <c r="O941" s="286">
        <v>536051715</v>
      </c>
    </row>
    <row r="942" spans="1:15" x14ac:dyDescent="0.35">
      <c r="A942" s="283" t="s">
        <v>3241</v>
      </c>
      <c r="B942" s="283" t="s">
        <v>90</v>
      </c>
      <c r="C942" s="284" t="s">
        <v>3108</v>
      </c>
      <c r="D942" s="283" t="s">
        <v>73</v>
      </c>
      <c r="E942" s="284" t="s">
        <v>45</v>
      </c>
      <c r="F942" s="283" t="s">
        <v>95</v>
      </c>
      <c r="G942" s="287" t="s">
        <v>1387</v>
      </c>
      <c r="H942" s="283" t="s">
        <v>1385</v>
      </c>
      <c r="I942" s="284" t="s">
        <v>1386</v>
      </c>
      <c r="J942" s="285">
        <v>1550000000</v>
      </c>
      <c r="K942" s="285">
        <v>1550000000</v>
      </c>
      <c r="L942" s="285">
        <v>838708666.66999996</v>
      </c>
      <c r="M942" s="285">
        <v>355818612.67000002</v>
      </c>
      <c r="N942" s="286">
        <v>83995780.329999998</v>
      </c>
      <c r="O942" s="286">
        <v>83995780.329999998</v>
      </c>
    </row>
    <row r="943" spans="1:15" x14ac:dyDescent="0.35">
      <c r="A943" s="283" t="s">
        <v>3241</v>
      </c>
      <c r="B943" s="283" t="s">
        <v>90</v>
      </c>
      <c r="C943" s="284" t="s">
        <v>3108</v>
      </c>
      <c r="D943" s="283" t="s">
        <v>73</v>
      </c>
      <c r="E943" s="284" t="s">
        <v>45</v>
      </c>
      <c r="F943" s="283" t="s">
        <v>92</v>
      </c>
      <c r="G943" s="287" t="s">
        <v>1133</v>
      </c>
      <c r="H943" s="283" t="s">
        <v>1484</v>
      </c>
      <c r="I943" s="284" t="s">
        <v>1485</v>
      </c>
      <c r="J943" s="285">
        <v>300000000</v>
      </c>
      <c r="K943" s="285">
        <v>300000000</v>
      </c>
      <c r="L943" s="285">
        <v>293400000</v>
      </c>
      <c r="M943" s="285">
        <v>0</v>
      </c>
      <c r="N943" s="286">
        <v>0</v>
      </c>
      <c r="O943" s="286">
        <v>0</v>
      </c>
    </row>
    <row r="944" spans="1:15" x14ac:dyDescent="0.35">
      <c r="A944" s="283" t="s">
        <v>3241</v>
      </c>
      <c r="B944" s="283" t="s">
        <v>90</v>
      </c>
      <c r="C944" s="284" t="s">
        <v>3108</v>
      </c>
      <c r="D944" s="283" t="s">
        <v>73</v>
      </c>
      <c r="E944" s="284" t="s">
        <v>45</v>
      </c>
      <c r="F944" s="283" t="s">
        <v>92</v>
      </c>
      <c r="G944" s="287" t="s">
        <v>1133</v>
      </c>
      <c r="H944" s="283" t="s">
        <v>1392</v>
      </c>
      <c r="I944" s="284" t="s">
        <v>1393</v>
      </c>
      <c r="J944" s="285">
        <v>480000000</v>
      </c>
      <c r="K944" s="285">
        <v>480000000</v>
      </c>
      <c r="L944" s="285">
        <v>281319584</v>
      </c>
      <c r="M944" s="285">
        <v>281319584</v>
      </c>
      <c r="N944" s="286">
        <v>120565536</v>
      </c>
      <c r="O944" s="286">
        <v>120565536</v>
      </c>
    </row>
    <row r="945" spans="1:15" x14ac:dyDescent="0.35">
      <c r="A945" s="283" t="s">
        <v>3241</v>
      </c>
      <c r="B945" s="283" t="s">
        <v>90</v>
      </c>
      <c r="C945" s="284" t="s">
        <v>3108</v>
      </c>
      <c r="D945" s="283" t="s">
        <v>73</v>
      </c>
      <c r="E945" s="284" t="s">
        <v>45</v>
      </c>
      <c r="F945" s="283" t="s">
        <v>92</v>
      </c>
      <c r="G945" s="287" t="s">
        <v>1133</v>
      </c>
      <c r="H945" s="283" t="s">
        <v>1474</v>
      </c>
      <c r="I945" s="284" t="s">
        <v>1475</v>
      </c>
      <c r="J945" s="285">
        <v>400000000</v>
      </c>
      <c r="K945" s="285">
        <v>400000000</v>
      </c>
      <c r="L945" s="285">
        <v>0</v>
      </c>
      <c r="M945" s="285">
        <v>0</v>
      </c>
      <c r="N945" s="286">
        <v>0</v>
      </c>
      <c r="O945" s="286">
        <v>0</v>
      </c>
    </row>
    <row r="946" spans="1:15" x14ac:dyDescent="0.35">
      <c r="A946" s="283" t="s">
        <v>3241</v>
      </c>
      <c r="B946" s="283" t="s">
        <v>90</v>
      </c>
      <c r="C946" s="284" t="s">
        <v>3108</v>
      </c>
      <c r="D946" s="283" t="s">
        <v>73</v>
      </c>
      <c r="E946" s="284" t="s">
        <v>45</v>
      </c>
      <c r="F946" s="283" t="s">
        <v>92</v>
      </c>
      <c r="G946" s="287" t="s">
        <v>1133</v>
      </c>
      <c r="H946" s="283" t="s">
        <v>1454</v>
      </c>
      <c r="I946" s="284" t="s">
        <v>1455</v>
      </c>
      <c r="J946" s="285">
        <v>500000000</v>
      </c>
      <c r="K946" s="285">
        <v>500000000</v>
      </c>
      <c r="L946" s="285">
        <v>368743000</v>
      </c>
      <c r="M946" s="285">
        <v>239112600</v>
      </c>
      <c r="N946" s="286">
        <v>102051847</v>
      </c>
      <c r="O946" s="286">
        <v>102051847</v>
      </c>
    </row>
    <row r="947" spans="1:15" x14ac:dyDescent="0.35">
      <c r="A947" s="283" t="s">
        <v>3241</v>
      </c>
      <c r="B947" s="283" t="s">
        <v>90</v>
      </c>
      <c r="C947" s="284" t="s">
        <v>3108</v>
      </c>
      <c r="D947" s="283" t="s">
        <v>73</v>
      </c>
      <c r="E947" s="284" t="s">
        <v>45</v>
      </c>
      <c r="F947" s="283" t="s">
        <v>92</v>
      </c>
      <c r="G947" s="287" t="s">
        <v>1133</v>
      </c>
      <c r="H947" s="283" t="s">
        <v>1464</v>
      </c>
      <c r="I947" s="284" t="s">
        <v>1465</v>
      </c>
      <c r="J947" s="285">
        <v>150000000</v>
      </c>
      <c r="K947" s="285">
        <v>150000000</v>
      </c>
      <c r="L947" s="285">
        <v>103355000</v>
      </c>
      <c r="M947" s="285">
        <v>76350000</v>
      </c>
      <c r="N947" s="286">
        <v>22238333</v>
      </c>
      <c r="O947" s="286">
        <v>22238333</v>
      </c>
    </row>
    <row r="948" spans="1:15" x14ac:dyDescent="0.35">
      <c r="A948" s="283" t="s">
        <v>3241</v>
      </c>
      <c r="B948" s="283" t="s">
        <v>90</v>
      </c>
      <c r="C948" s="284" t="s">
        <v>3108</v>
      </c>
      <c r="D948" s="283" t="s">
        <v>73</v>
      </c>
      <c r="E948" s="284" t="s">
        <v>45</v>
      </c>
      <c r="F948" s="283" t="s">
        <v>92</v>
      </c>
      <c r="G948" s="287" t="s">
        <v>1133</v>
      </c>
      <c r="H948" s="283" t="s">
        <v>1390</v>
      </c>
      <c r="I948" s="284" t="s">
        <v>1391</v>
      </c>
      <c r="J948" s="285">
        <v>1150000000</v>
      </c>
      <c r="K948" s="285">
        <v>1150000000</v>
      </c>
      <c r="L948" s="285">
        <v>716688037</v>
      </c>
      <c r="M948" s="285">
        <v>606577514</v>
      </c>
      <c r="N948" s="286">
        <v>262184350</v>
      </c>
      <c r="O948" s="286">
        <v>262184350</v>
      </c>
    </row>
    <row r="949" spans="1:15" x14ac:dyDescent="0.35">
      <c r="A949" s="283" t="s">
        <v>3241</v>
      </c>
      <c r="B949" s="283" t="s">
        <v>246</v>
      </c>
      <c r="C949" s="284" t="s">
        <v>247</v>
      </c>
      <c r="D949" s="283" t="s">
        <v>73</v>
      </c>
      <c r="E949" s="284" t="s">
        <v>45</v>
      </c>
      <c r="F949" s="283" t="s">
        <v>91</v>
      </c>
      <c r="G949" s="287" t="s">
        <v>1122</v>
      </c>
      <c r="H949" s="283" t="s">
        <v>1486</v>
      </c>
      <c r="I949" s="284" t="s">
        <v>1487</v>
      </c>
      <c r="J949" s="285">
        <v>1124137996</v>
      </c>
      <c r="K949" s="285">
        <v>1124137996</v>
      </c>
      <c r="L949" s="285">
        <v>1105549846</v>
      </c>
      <c r="M949" s="285">
        <v>352857790</v>
      </c>
      <c r="N949" s="286">
        <v>114619184.48</v>
      </c>
      <c r="O949" s="286">
        <v>114619184.48</v>
      </c>
    </row>
    <row r="950" spans="1:15" x14ac:dyDescent="0.35">
      <c r="A950" s="283" t="s">
        <v>3241</v>
      </c>
      <c r="B950" s="283" t="s">
        <v>246</v>
      </c>
      <c r="C950" s="284" t="s">
        <v>247</v>
      </c>
      <c r="D950" s="283" t="s">
        <v>73</v>
      </c>
      <c r="E950" s="284" t="s">
        <v>45</v>
      </c>
      <c r="F950" s="283" t="s">
        <v>91</v>
      </c>
      <c r="G950" s="287" t="s">
        <v>1122</v>
      </c>
      <c r="H950" s="283" t="s">
        <v>1488</v>
      </c>
      <c r="I950" s="284" t="s">
        <v>1489</v>
      </c>
      <c r="J950" s="285">
        <v>750000000</v>
      </c>
      <c r="K950" s="285">
        <v>750000000</v>
      </c>
      <c r="L950" s="285">
        <v>748699999</v>
      </c>
      <c r="M950" s="285">
        <v>187040276</v>
      </c>
      <c r="N950" s="286">
        <v>58225215.560000002</v>
      </c>
      <c r="O950" s="286">
        <v>58225215.560000002</v>
      </c>
    </row>
    <row r="951" spans="1:15" x14ac:dyDescent="0.35">
      <c r="A951" s="283" t="s">
        <v>3241</v>
      </c>
      <c r="B951" s="283" t="s">
        <v>248</v>
      </c>
      <c r="C951" s="284" t="s">
        <v>249</v>
      </c>
      <c r="D951" s="283" t="s">
        <v>73</v>
      </c>
      <c r="E951" s="284" t="s">
        <v>45</v>
      </c>
      <c r="F951" s="283" t="s">
        <v>91</v>
      </c>
      <c r="G951" s="287" t="s">
        <v>1122</v>
      </c>
      <c r="H951" s="283" t="s">
        <v>3111</v>
      </c>
      <c r="I951" s="284" t="s">
        <v>3112</v>
      </c>
      <c r="J951" s="285">
        <v>300000000</v>
      </c>
      <c r="K951" s="285">
        <v>300000000</v>
      </c>
      <c r="L951" s="285">
        <v>0</v>
      </c>
      <c r="M951" s="285">
        <v>0</v>
      </c>
      <c r="N951" s="286">
        <v>0</v>
      </c>
      <c r="O951" s="286">
        <v>0</v>
      </c>
    </row>
    <row r="952" spans="1:15" x14ac:dyDescent="0.35">
      <c r="A952" s="283" t="s">
        <v>3241</v>
      </c>
      <c r="B952" s="283" t="s">
        <v>248</v>
      </c>
      <c r="C952" s="284" t="s">
        <v>249</v>
      </c>
      <c r="D952" s="283" t="s">
        <v>73</v>
      </c>
      <c r="E952" s="284" t="s">
        <v>45</v>
      </c>
      <c r="F952" s="283" t="s">
        <v>92</v>
      </c>
      <c r="G952" s="287" t="s">
        <v>1133</v>
      </c>
      <c r="H952" s="283" t="s">
        <v>1490</v>
      </c>
      <c r="I952" s="284" t="s">
        <v>1491</v>
      </c>
      <c r="J952" s="285">
        <v>542113695</v>
      </c>
      <c r="K952" s="285">
        <v>542113695</v>
      </c>
      <c r="L952" s="285">
        <v>23200000</v>
      </c>
      <c r="M952" s="285">
        <v>0</v>
      </c>
      <c r="N952" s="286">
        <v>0</v>
      </c>
      <c r="O952" s="286">
        <v>0</v>
      </c>
    </row>
    <row r="953" spans="1:15" x14ac:dyDescent="0.35">
      <c r="A953" s="283" t="s">
        <v>3241</v>
      </c>
      <c r="B953" s="283" t="s">
        <v>251</v>
      </c>
      <c r="C953" s="284" t="s">
        <v>252</v>
      </c>
      <c r="D953" s="283" t="s">
        <v>73</v>
      </c>
      <c r="E953" s="284" t="s">
        <v>45</v>
      </c>
      <c r="F953" s="283" t="s">
        <v>91</v>
      </c>
      <c r="G953" s="287" t="s">
        <v>1122</v>
      </c>
      <c r="H953" s="283" t="s">
        <v>1127</v>
      </c>
      <c r="I953" s="284" t="s">
        <v>1128</v>
      </c>
      <c r="J953" s="285">
        <v>410000000</v>
      </c>
      <c r="K953" s="285">
        <v>410000000</v>
      </c>
      <c r="L953" s="285">
        <v>313521570</v>
      </c>
      <c r="M953" s="285">
        <v>241306090</v>
      </c>
      <c r="N953" s="286">
        <v>51122917</v>
      </c>
      <c r="O953" s="286">
        <v>51122917</v>
      </c>
    </row>
    <row r="954" spans="1:15" x14ac:dyDescent="0.35">
      <c r="A954" s="283" t="s">
        <v>3241</v>
      </c>
      <c r="B954" s="283" t="s">
        <v>251</v>
      </c>
      <c r="C954" s="284" t="s">
        <v>252</v>
      </c>
      <c r="D954" s="283" t="s">
        <v>73</v>
      </c>
      <c r="E954" s="284" t="s">
        <v>45</v>
      </c>
      <c r="F954" s="283" t="s">
        <v>91</v>
      </c>
      <c r="G954" s="287" t="s">
        <v>1122</v>
      </c>
      <c r="H954" s="283" t="s">
        <v>1129</v>
      </c>
      <c r="I954" s="284" t="s">
        <v>1130</v>
      </c>
      <c r="J954" s="285">
        <v>2385000000</v>
      </c>
      <c r="K954" s="285">
        <v>2385000000</v>
      </c>
      <c r="L954" s="285">
        <v>1523698283</v>
      </c>
      <c r="M954" s="285">
        <v>1177779776</v>
      </c>
      <c r="N954" s="286">
        <v>332875224</v>
      </c>
      <c r="O954" s="286">
        <v>332648339</v>
      </c>
    </row>
    <row r="955" spans="1:15" x14ac:dyDescent="0.35">
      <c r="A955" s="283" t="s">
        <v>3241</v>
      </c>
      <c r="B955" s="283" t="s">
        <v>251</v>
      </c>
      <c r="C955" s="284" t="s">
        <v>252</v>
      </c>
      <c r="D955" s="283" t="s">
        <v>73</v>
      </c>
      <c r="E955" s="284" t="s">
        <v>45</v>
      </c>
      <c r="F955" s="283" t="s">
        <v>91</v>
      </c>
      <c r="G955" s="287" t="s">
        <v>1122</v>
      </c>
      <c r="H955" s="283" t="s">
        <v>1494</v>
      </c>
      <c r="I955" s="284" t="s">
        <v>1495</v>
      </c>
      <c r="J955" s="285">
        <v>860000000</v>
      </c>
      <c r="K955" s="285">
        <v>860000000</v>
      </c>
      <c r="L955" s="285">
        <v>690193280</v>
      </c>
      <c r="M955" s="285">
        <v>617184530</v>
      </c>
      <c r="N955" s="286">
        <v>68810859</v>
      </c>
      <c r="O955" s="286">
        <v>68810859</v>
      </c>
    </row>
    <row r="956" spans="1:15" x14ac:dyDescent="0.35">
      <c r="A956" s="283" t="s">
        <v>3241</v>
      </c>
      <c r="B956" s="283" t="s">
        <v>251</v>
      </c>
      <c r="C956" s="284" t="s">
        <v>252</v>
      </c>
      <c r="D956" s="283" t="s">
        <v>73</v>
      </c>
      <c r="E956" s="284" t="s">
        <v>45</v>
      </c>
      <c r="F956" s="283" t="s">
        <v>91</v>
      </c>
      <c r="G956" s="287" t="s">
        <v>1122</v>
      </c>
      <c r="H956" s="283" t="s">
        <v>1134</v>
      </c>
      <c r="I956" s="284" t="s">
        <v>1135</v>
      </c>
      <c r="J956" s="285">
        <v>7500000000</v>
      </c>
      <c r="K956" s="285">
        <v>7500000000</v>
      </c>
      <c r="L956" s="285">
        <v>5650220304</v>
      </c>
      <c r="M956" s="285">
        <v>4888628086</v>
      </c>
      <c r="N956" s="286">
        <v>1849132953</v>
      </c>
      <c r="O956" s="286">
        <v>1849132953</v>
      </c>
    </row>
    <row r="957" spans="1:15" x14ac:dyDescent="0.35">
      <c r="A957" s="283" t="s">
        <v>3241</v>
      </c>
      <c r="B957" s="283" t="s">
        <v>251</v>
      </c>
      <c r="C957" s="284" t="s">
        <v>252</v>
      </c>
      <c r="D957" s="283" t="s">
        <v>73</v>
      </c>
      <c r="E957" s="284" t="s">
        <v>45</v>
      </c>
      <c r="F957" s="283" t="s">
        <v>91</v>
      </c>
      <c r="G957" s="287" t="s">
        <v>1122</v>
      </c>
      <c r="H957" s="283" t="s">
        <v>1492</v>
      </c>
      <c r="I957" s="284" t="s">
        <v>1493</v>
      </c>
      <c r="J957" s="285">
        <v>5550000000</v>
      </c>
      <c r="K957" s="285">
        <v>5550000000</v>
      </c>
      <c r="L957" s="285">
        <v>4570029009</v>
      </c>
      <c r="M957" s="285">
        <v>4121219044</v>
      </c>
      <c r="N957" s="286">
        <v>1200349505</v>
      </c>
      <c r="O957" s="286">
        <v>1179059191</v>
      </c>
    </row>
    <row r="958" spans="1:15" x14ac:dyDescent="0.35">
      <c r="A958" s="283" t="s">
        <v>3241</v>
      </c>
      <c r="B958" s="283" t="s">
        <v>251</v>
      </c>
      <c r="C958" s="284" t="s">
        <v>252</v>
      </c>
      <c r="D958" s="283" t="s">
        <v>73</v>
      </c>
      <c r="E958" s="284" t="s">
        <v>45</v>
      </c>
      <c r="F958" s="283" t="s">
        <v>91</v>
      </c>
      <c r="G958" s="287" t="s">
        <v>1122</v>
      </c>
      <c r="H958" s="283" t="s">
        <v>1120</v>
      </c>
      <c r="I958" s="284" t="s">
        <v>1121</v>
      </c>
      <c r="J958" s="285">
        <v>1350000000</v>
      </c>
      <c r="K958" s="285">
        <v>1350000000</v>
      </c>
      <c r="L958" s="285">
        <v>1103744607.1299999</v>
      </c>
      <c r="M958" s="285">
        <v>879111730.38999999</v>
      </c>
      <c r="N958" s="286">
        <v>208419063.03999999</v>
      </c>
      <c r="O958" s="286">
        <v>208298330.03999999</v>
      </c>
    </row>
    <row r="959" spans="1:15" x14ac:dyDescent="0.35">
      <c r="A959" s="283" t="s">
        <v>3241</v>
      </c>
      <c r="B959" s="283" t="s">
        <v>251</v>
      </c>
      <c r="C959" s="284" t="s">
        <v>252</v>
      </c>
      <c r="D959" s="283" t="s">
        <v>73</v>
      </c>
      <c r="E959" s="284" t="s">
        <v>45</v>
      </c>
      <c r="F959" s="283" t="s">
        <v>91</v>
      </c>
      <c r="G959" s="287" t="s">
        <v>1122</v>
      </c>
      <c r="H959" s="283" t="s">
        <v>1123</v>
      </c>
      <c r="I959" s="284" t="s">
        <v>1124</v>
      </c>
      <c r="J959" s="285">
        <v>1267918597</v>
      </c>
      <c r="K959" s="285">
        <v>1267918597</v>
      </c>
      <c r="L959" s="285">
        <v>820757083</v>
      </c>
      <c r="M959" s="285">
        <v>717406050</v>
      </c>
      <c r="N959" s="286">
        <v>106722699</v>
      </c>
      <c r="O959" s="286">
        <v>106722699</v>
      </c>
    </row>
    <row r="960" spans="1:15" x14ac:dyDescent="0.35">
      <c r="A960" s="283" t="s">
        <v>3241</v>
      </c>
      <c r="B960" s="283" t="s">
        <v>251</v>
      </c>
      <c r="C960" s="284" t="s">
        <v>252</v>
      </c>
      <c r="D960" s="283" t="s">
        <v>73</v>
      </c>
      <c r="E960" s="284" t="s">
        <v>45</v>
      </c>
      <c r="F960" s="283" t="s">
        <v>91</v>
      </c>
      <c r="G960" s="287" t="s">
        <v>1122</v>
      </c>
      <c r="H960" s="283" t="s">
        <v>1125</v>
      </c>
      <c r="I960" s="284" t="s">
        <v>1126</v>
      </c>
      <c r="J960" s="285">
        <v>4300000000</v>
      </c>
      <c r="K960" s="285">
        <v>4300000000</v>
      </c>
      <c r="L960" s="285">
        <v>1251338875</v>
      </c>
      <c r="M960" s="285">
        <v>951691614</v>
      </c>
      <c r="N960" s="286">
        <v>86552917</v>
      </c>
      <c r="O960" s="286">
        <v>86552917</v>
      </c>
    </row>
    <row r="961" spans="1:15" x14ac:dyDescent="0.35">
      <c r="A961" s="283" t="s">
        <v>3241</v>
      </c>
      <c r="B961" s="283" t="s">
        <v>251</v>
      </c>
      <c r="C961" s="284" t="s">
        <v>252</v>
      </c>
      <c r="D961" s="283" t="s">
        <v>73</v>
      </c>
      <c r="E961" s="284" t="s">
        <v>45</v>
      </c>
      <c r="F961" s="283" t="s">
        <v>92</v>
      </c>
      <c r="G961" s="287" t="s">
        <v>1133</v>
      </c>
      <c r="H961" s="283" t="s">
        <v>1131</v>
      </c>
      <c r="I961" s="284" t="s">
        <v>1132</v>
      </c>
      <c r="J961" s="285">
        <v>2500000000</v>
      </c>
      <c r="K961" s="285">
        <v>2500000000</v>
      </c>
      <c r="L961" s="285">
        <v>1079584218.0899999</v>
      </c>
      <c r="M961" s="285">
        <v>955594890.09000003</v>
      </c>
      <c r="N961" s="286">
        <v>340128656.61000001</v>
      </c>
      <c r="O961" s="286">
        <v>340128656.61000001</v>
      </c>
    </row>
    <row r="962" spans="1:15" x14ac:dyDescent="0.35">
      <c r="A962" s="283" t="s">
        <v>3241</v>
      </c>
      <c r="B962" s="283" t="s">
        <v>251</v>
      </c>
      <c r="C962" s="284" t="s">
        <v>252</v>
      </c>
      <c r="D962" s="283" t="s">
        <v>73</v>
      </c>
      <c r="E962" s="284" t="s">
        <v>45</v>
      </c>
      <c r="F962" s="283" t="s">
        <v>92</v>
      </c>
      <c r="G962" s="287" t="s">
        <v>1133</v>
      </c>
      <c r="H962" s="283" t="s">
        <v>1136</v>
      </c>
      <c r="I962" s="284" t="s">
        <v>1137</v>
      </c>
      <c r="J962" s="285">
        <v>2000000000</v>
      </c>
      <c r="K962" s="285">
        <v>2000000000</v>
      </c>
      <c r="L962" s="285">
        <v>1697223757</v>
      </c>
      <c r="M962" s="285">
        <v>345533794</v>
      </c>
      <c r="N962" s="286">
        <v>238633189</v>
      </c>
      <c r="O962" s="286">
        <v>238633189</v>
      </c>
    </row>
    <row r="963" spans="1:15" x14ac:dyDescent="0.35">
      <c r="A963" s="283" t="s">
        <v>3241</v>
      </c>
      <c r="B963" s="283" t="s">
        <v>251</v>
      </c>
      <c r="C963" s="284" t="s">
        <v>252</v>
      </c>
      <c r="D963" s="283" t="s">
        <v>73</v>
      </c>
      <c r="E963" s="284" t="s">
        <v>45</v>
      </c>
      <c r="F963" s="283" t="s">
        <v>92</v>
      </c>
      <c r="G963" s="287" t="s">
        <v>1133</v>
      </c>
      <c r="H963" s="283" t="s">
        <v>3113</v>
      </c>
      <c r="I963" s="284" t="s">
        <v>3114</v>
      </c>
      <c r="J963" s="285">
        <v>195184000</v>
      </c>
      <c r="K963" s="285">
        <v>195184000</v>
      </c>
      <c r="L963" s="285">
        <v>59000000</v>
      </c>
      <c r="M963" s="285">
        <v>32000000</v>
      </c>
      <c r="N963" s="286">
        <v>3840000</v>
      </c>
      <c r="O963" s="286">
        <v>3840000</v>
      </c>
    </row>
    <row r="964" spans="1:15" x14ac:dyDescent="0.35">
      <c r="A964" s="283" t="s">
        <v>3241</v>
      </c>
      <c r="B964" s="283" t="s">
        <v>251</v>
      </c>
      <c r="C964" s="284" t="s">
        <v>252</v>
      </c>
      <c r="D964" s="283" t="s">
        <v>76</v>
      </c>
      <c r="E964" s="284" t="s">
        <v>46</v>
      </c>
      <c r="F964" s="283" t="s">
        <v>91</v>
      </c>
      <c r="G964" s="287" t="s">
        <v>1122</v>
      </c>
      <c r="H964" s="283" t="s">
        <v>1134</v>
      </c>
      <c r="I964" s="284" t="s">
        <v>1135</v>
      </c>
      <c r="J964" s="285">
        <v>500000000</v>
      </c>
      <c r="K964" s="285">
        <v>500000000</v>
      </c>
      <c r="L964" s="285">
        <v>50000000</v>
      </c>
      <c r="M964" s="285">
        <v>0</v>
      </c>
      <c r="N964" s="286">
        <v>0</v>
      </c>
      <c r="O964" s="286">
        <v>0</v>
      </c>
    </row>
    <row r="965" spans="1:15" x14ac:dyDescent="0.35">
      <c r="A965" s="283" t="s">
        <v>3241</v>
      </c>
      <c r="B965" s="283" t="s">
        <v>251</v>
      </c>
      <c r="C965" s="284" t="s">
        <v>252</v>
      </c>
      <c r="D965" s="283" t="s">
        <v>76</v>
      </c>
      <c r="E965" s="284" t="s">
        <v>46</v>
      </c>
      <c r="F965" s="283" t="s">
        <v>91</v>
      </c>
      <c r="G965" s="287" t="s">
        <v>1122</v>
      </c>
      <c r="H965" s="283" t="s">
        <v>1492</v>
      </c>
      <c r="I965" s="284" t="s">
        <v>1493</v>
      </c>
      <c r="J965" s="285">
        <v>500000000</v>
      </c>
      <c r="K965" s="285">
        <v>500000000</v>
      </c>
      <c r="L965" s="285">
        <v>402000000</v>
      </c>
      <c r="M965" s="285">
        <v>289976391</v>
      </c>
      <c r="N965" s="286">
        <v>2281500</v>
      </c>
      <c r="O965" s="286">
        <v>2281500</v>
      </c>
    </row>
    <row r="966" spans="1:15" x14ac:dyDescent="0.35">
      <c r="A966" s="283" t="s">
        <v>3241</v>
      </c>
      <c r="B966" s="283" t="s">
        <v>251</v>
      </c>
      <c r="C966" s="284" t="s">
        <v>252</v>
      </c>
      <c r="D966" s="283" t="s">
        <v>76</v>
      </c>
      <c r="E966" s="284" t="s">
        <v>46</v>
      </c>
      <c r="F966" s="283" t="s">
        <v>91</v>
      </c>
      <c r="G966" s="287" t="s">
        <v>1122</v>
      </c>
      <c r="H966" s="283" t="s">
        <v>1120</v>
      </c>
      <c r="I966" s="284" t="s">
        <v>1121</v>
      </c>
      <c r="J966" s="285">
        <v>1000000000</v>
      </c>
      <c r="K966" s="285">
        <v>1000000000</v>
      </c>
      <c r="L966" s="285">
        <v>383421533</v>
      </c>
      <c r="M966" s="285">
        <v>148925430</v>
      </c>
      <c r="N966" s="286">
        <v>75282</v>
      </c>
      <c r="O966" s="286">
        <v>75282</v>
      </c>
    </row>
    <row r="967" spans="1:15" x14ac:dyDescent="0.35">
      <c r="A967" s="283" t="s">
        <v>3241</v>
      </c>
      <c r="B967" s="283" t="s">
        <v>251</v>
      </c>
      <c r="C967" s="284" t="s">
        <v>252</v>
      </c>
      <c r="D967" s="283" t="s">
        <v>76</v>
      </c>
      <c r="E967" s="284" t="s">
        <v>46</v>
      </c>
      <c r="F967" s="283" t="s">
        <v>92</v>
      </c>
      <c r="G967" s="287" t="s">
        <v>1133</v>
      </c>
      <c r="H967" s="283" t="s">
        <v>3113</v>
      </c>
      <c r="I967" s="284" t="s">
        <v>3114</v>
      </c>
      <c r="J967" s="285">
        <v>304816000</v>
      </c>
      <c r="K967" s="285">
        <v>304816000</v>
      </c>
      <c r="L967" s="285">
        <v>304440000</v>
      </c>
      <c r="M967" s="285">
        <v>23621320</v>
      </c>
      <c r="N967" s="286">
        <v>1149570</v>
      </c>
      <c r="O967" s="286">
        <v>1149570</v>
      </c>
    </row>
    <row r="968" spans="1:15" x14ac:dyDescent="0.35">
      <c r="A968" s="283" t="s">
        <v>3241</v>
      </c>
      <c r="B968" s="283" t="s">
        <v>259</v>
      </c>
      <c r="C968" s="284" t="s">
        <v>260</v>
      </c>
      <c r="D968" s="283" t="s">
        <v>73</v>
      </c>
      <c r="E968" s="284" t="s">
        <v>45</v>
      </c>
      <c r="F968" s="283" t="s">
        <v>257</v>
      </c>
      <c r="G968" s="287" t="s">
        <v>258</v>
      </c>
      <c r="H968" s="283" t="s">
        <v>650</v>
      </c>
      <c r="I968" s="284" t="s">
        <v>651</v>
      </c>
      <c r="J968" s="285">
        <v>3566191856</v>
      </c>
      <c r="K968" s="285">
        <v>3566191856</v>
      </c>
      <c r="L968" s="285">
        <v>3490490813</v>
      </c>
      <c r="M968" s="285">
        <v>2802990394.7399998</v>
      </c>
      <c r="N968" s="286">
        <v>457253583</v>
      </c>
      <c r="O968" s="286">
        <v>457253583</v>
      </c>
    </row>
    <row r="969" spans="1:15" x14ac:dyDescent="0.35">
      <c r="A969" s="283" t="s">
        <v>3241</v>
      </c>
      <c r="B969" s="283" t="s">
        <v>259</v>
      </c>
      <c r="C969" s="284" t="s">
        <v>260</v>
      </c>
      <c r="D969" s="283" t="s">
        <v>73</v>
      </c>
      <c r="E969" s="284" t="s">
        <v>45</v>
      </c>
      <c r="F969" s="283" t="s">
        <v>257</v>
      </c>
      <c r="G969" s="287" t="s">
        <v>258</v>
      </c>
      <c r="H969" s="283" t="s">
        <v>1406</v>
      </c>
      <c r="I969" s="284" t="s">
        <v>1407</v>
      </c>
      <c r="J969" s="285">
        <v>3668808144</v>
      </c>
      <c r="K969" s="285">
        <v>3668808144</v>
      </c>
      <c r="L969" s="285">
        <v>3668808144</v>
      </c>
      <c r="M969" s="285">
        <v>3668808144</v>
      </c>
      <c r="N969" s="286">
        <v>0</v>
      </c>
      <c r="O969" s="286">
        <v>0</v>
      </c>
    </row>
    <row r="970" spans="1:15" x14ac:dyDescent="0.35">
      <c r="A970" s="283" t="s">
        <v>3241</v>
      </c>
      <c r="B970" s="283" t="s">
        <v>259</v>
      </c>
      <c r="C970" s="284" t="s">
        <v>260</v>
      </c>
      <c r="D970" s="283" t="s">
        <v>73</v>
      </c>
      <c r="E970" s="284" t="s">
        <v>45</v>
      </c>
      <c r="F970" s="283" t="s">
        <v>257</v>
      </c>
      <c r="G970" s="287" t="s">
        <v>258</v>
      </c>
      <c r="H970" s="283" t="s">
        <v>1416</v>
      </c>
      <c r="I970" s="284" t="s">
        <v>1417</v>
      </c>
      <c r="J970" s="285">
        <v>765000000</v>
      </c>
      <c r="K970" s="285">
        <v>765000000</v>
      </c>
      <c r="L970" s="285">
        <v>749016182</v>
      </c>
      <c r="M970" s="285">
        <v>684016182</v>
      </c>
      <c r="N970" s="286">
        <v>36574992</v>
      </c>
      <c r="O970" s="286">
        <v>36574992</v>
      </c>
    </row>
    <row r="971" spans="1:15" x14ac:dyDescent="0.35">
      <c r="A971" s="283" t="s">
        <v>3241</v>
      </c>
      <c r="B971" s="283" t="s">
        <v>259</v>
      </c>
      <c r="C971" s="284" t="s">
        <v>260</v>
      </c>
      <c r="D971" s="283" t="s">
        <v>76</v>
      </c>
      <c r="E971" s="284" t="s">
        <v>46</v>
      </c>
      <c r="F971" s="283" t="s">
        <v>95</v>
      </c>
      <c r="G971" s="287" t="s">
        <v>1387</v>
      </c>
      <c r="H971" s="283" t="s">
        <v>1400</v>
      </c>
      <c r="I971" s="284" t="s">
        <v>1401</v>
      </c>
      <c r="J971" s="285">
        <v>1661633986</v>
      </c>
      <c r="K971" s="285">
        <v>1661633986</v>
      </c>
      <c r="L971" s="285">
        <v>1619279025.96</v>
      </c>
      <c r="M971" s="285">
        <v>1270689615.96</v>
      </c>
      <c r="N971" s="286">
        <v>327782431.80000001</v>
      </c>
      <c r="O971" s="286">
        <v>327745218.95999998</v>
      </c>
    </row>
    <row r="972" spans="1:15" x14ac:dyDescent="0.35">
      <c r="A972" s="283" t="s">
        <v>3241</v>
      </c>
      <c r="B972" s="283" t="s">
        <v>259</v>
      </c>
      <c r="C972" s="284" t="s">
        <v>260</v>
      </c>
      <c r="D972" s="283" t="s">
        <v>76</v>
      </c>
      <c r="E972" s="284" t="s">
        <v>46</v>
      </c>
      <c r="F972" s="283" t="s">
        <v>257</v>
      </c>
      <c r="G972" s="287" t="s">
        <v>258</v>
      </c>
      <c r="H972" s="283" t="s">
        <v>650</v>
      </c>
      <c r="I972" s="284" t="s">
        <v>651</v>
      </c>
      <c r="J972" s="285">
        <v>18481009689</v>
      </c>
      <c r="K972" s="285">
        <v>18481009689</v>
      </c>
      <c r="L972" s="285">
        <v>17109006466.040001</v>
      </c>
      <c r="M972" s="285">
        <v>14151656071.280001</v>
      </c>
      <c r="N972" s="286">
        <v>2553361514</v>
      </c>
      <c r="O972" s="286">
        <v>2547480824.77</v>
      </c>
    </row>
    <row r="973" spans="1:15" x14ac:dyDescent="0.35">
      <c r="A973" s="283" t="s">
        <v>3241</v>
      </c>
      <c r="B973" s="283" t="s">
        <v>259</v>
      </c>
      <c r="C973" s="284" t="s">
        <v>260</v>
      </c>
      <c r="D973" s="283" t="s">
        <v>76</v>
      </c>
      <c r="E973" s="284" t="s">
        <v>46</v>
      </c>
      <c r="F973" s="283" t="s">
        <v>257</v>
      </c>
      <c r="G973" s="287" t="s">
        <v>258</v>
      </c>
      <c r="H973" s="283" t="s">
        <v>1406</v>
      </c>
      <c r="I973" s="284" t="s">
        <v>1407</v>
      </c>
      <c r="J973" s="285">
        <v>19000000000</v>
      </c>
      <c r="K973" s="285">
        <v>19000000000</v>
      </c>
      <c r="L973" s="285">
        <v>18999999998.720001</v>
      </c>
      <c r="M973" s="285">
        <v>17528222615.720001</v>
      </c>
      <c r="N973" s="286">
        <v>5184710206.96</v>
      </c>
      <c r="O973" s="286">
        <v>5184603972.21</v>
      </c>
    </row>
    <row r="974" spans="1:15" x14ac:dyDescent="0.35">
      <c r="A974" s="283" t="s">
        <v>3241</v>
      </c>
      <c r="B974" s="283" t="s">
        <v>259</v>
      </c>
      <c r="C974" s="284" t="s">
        <v>260</v>
      </c>
      <c r="D974" s="283" t="s">
        <v>76</v>
      </c>
      <c r="E974" s="284" t="s">
        <v>46</v>
      </c>
      <c r="F974" s="283" t="s">
        <v>257</v>
      </c>
      <c r="G974" s="287" t="s">
        <v>258</v>
      </c>
      <c r="H974" s="283" t="s">
        <v>1416</v>
      </c>
      <c r="I974" s="284" t="s">
        <v>1417</v>
      </c>
      <c r="J974" s="285">
        <v>4000000000</v>
      </c>
      <c r="K974" s="285">
        <v>4000000000</v>
      </c>
      <c r="L974" s="285">
        <v>3828953214</v>
      </c>
      <c r="M974" s="285">
        <v>3708969322.5</v>
      </c>
      <c r="N974" s="286">
        <v>353595404.38</v>
      </c>
      <c r="O974" s="286">
        <v>353574516.5</v>
      </c>
    </row>
    <row r="975" spans="1:15" x14ac:dyDescent="0.35">
      <c r="A975" s="283" t="s">
        <v>3241</v>
      </c>
      <c r="B975" s="283" t="s">
        <v>259</v>
      </c>
      <c r="C975" s="284" t="s">
        <v>260</v>
      </c>
      <c r="D975" s="283" t="s">
        <v>76</v>
      </c>
      <c r="E975" s="284" t="s">
        <v>46</v>
      </c>
      <c r="F975" s="283" t="s">
        <v>92</v>
      </c>
      <c r="G975" s="287" t="s">
        <v>1133</v>
      </c>
      <c r="H975" s="283" t="s">
        <v>1402</v>
      </c>
      <c r="I975" s="284" t="s">
        <v>1403</v>
      </c>
      <c r="J975" s="285">
        <v>9483000000</v>
      </c>
      <c r="K975" s="285">
        <v>9483000000</v>
      </c>
      <c r="L975" s="285">
        <v>8506113108.5600004</v>
      </c>
      <c r="M975" s="285">
        <v>5509767702.5600004</v>
      </c>
      <c r="N975" s="286">
        <v>732889185.17999995</v>
      </c>
      <c r="O975" s="286">
        <v>708102966.5</v>
      </c>
    </row>
    <row r="976" spans="1:15" x14ac:dyDescent="0.35">
      <c r="A976" s="283" t="s">
        <v>3241</v>
      </c>
      <c r="B976" s="283" t="s">
        <v>259</v>
      </c>
      <c r="C976" s="284" t="s">
        <v>260</v>
      </c>
      <c r="D976" s="283" t="s">
        <v>76</v>
      </c>
      <c r="E976" s="284" t="s">
        <v>46</v>
      </c>
      <c r="F976" s="283" t="s">
        <v>92</v>
      </c>
      <c r="G976" s="287" t="s">
        <v>1133</v>
      </c>
      <c r="H976" s="283" t="s">
        <v>1404</v>
      </c>
      <c r="I976" s="284" t="s">
        <v>1405</v>
      </c>
      <c r="J976" s="285">
        <v>2000000000</v>
      </c>
      <c r="K976" s="285">
        <v>2000000000</v>
      </c>
      <c r="L976" s="285">
        <v>1894202202</v>
      </c>
      <c r="M976" s="285">
        <v>1582347194</v>
      </c>
      <c r="N976" s="286">
        <v>285103711.16000003</v>
      </c>
      <c r="O976" s="286">
        <v>285085783</v>
      </c>
    </row>
    <row r="977" spans="1:15" x14ac:dyDescent="0.35">
      <c r="A977" s="283" t="s">
        <v>3241</v>
      </c>
      <c r="B977" s="283" t="s">
        <v>259</v>
      </c>
      <c r="C977" s="284" t="s">
        <v>260</v>
      </c>
      <c r="D977" s="283" t="s">
        <v>76</v>
      </c>
      <c r="E977" s="284" t="s">
        <v>46</v>
      </c>
      <c r="F977" s="283" t="s">
        <v>92</v>
      </c>
      <c r="G977" s="287" t="s">
        <v>1133</v>
      </c>
      <c r="H977" s="283" t="s">
        <v>1408</v>
      </c>
      <c r="I977" s="284" t="s">
        <v>1409</v>
      </c>
      <c r="J977" s="285">
        <v>767233325</v>
      </c>
      <c r="K977" s="285">
        <v>767233325</v>
      </c>
      <c r="L977" s="285">
        <v>584476964</v>
      </c>
      <c r="M977" s="285">
        <v>584476964</v>
      </c>
      <c r="N977" s="286">
        <v>94933334</v>
      </c>
      <c r="O977" s="286">
        <v>94933334</v>
      </c>
    </row>
    <row r="978" spans="1:15" x14ac:dyDescent="0.35">
      <c r="A978" s="283" t="s">
        <v>3241</v>
      </c>
      <c r="B978" s="283" t="s">
        <v>259</v>
      </c>
      <c r="C978" s="284" t="s">
        <v>260</v>
      </c>
      <c r="D978" s="283" t="s">
        <v>76</v>
      </c>
      <c r="E978" s="284" t="s">
        <v>46</v>
      </c>
      <c r="F978" s="283" t="s">
        <v>92</v>
      </c>
      <c r="G978" s="287" t="s">
        <v>1133</v>
      </c>
      <c r="H978" s="283" t="s">
        <v>1410</v>
      </c>
      <c r="I978" s="284" t="s">
        <v>1411</v>
      </c>
      <c r="J978" s="285">
        <v>2500000000</v>
      </c>
      <c r="K978" s="285">
        <v>2500000000</v>
      </c>
      <c r="L978" s="285">
        <v>2341385509</v>
      </c>
      <c r="M978" s="285">
        <v>2131485509</v>
      </c>
      <c r="N978" s="286">
        <v>243381721.91999999</v>
      </c>
      <c r="O978" s="286">
        <v>243380000</v>
      </c>
    </row>
    <row r="979" spans="1:15" x14ac:dyDescent="0.35">
      <c r="A979" s="283" t="s">
        <v>3241</v>
      </c>
      <c r="B979" s="283" t="s">
        <v>259</v>
      </c>
      <c r="C979" s="284" t="s">
        <v>260</v>
      </c>
      <c r="D979" s="283" t="s">
        <v>76</v>
      </c>
      <c r="E979" s="284" t="s">
        <v>46</v>
      </c>
      <c r="F979" s="283" t="s">
        <v>92</v>
      </c>
      <c r="G979" s="287" t="s">
        <v>1133</v>
      </c>
      <c r="H979" s="283" t="s">
        <v>3115</v>
      </c>
      <c r="I979" s="284" t="s">
        <v>3116</v>
      </c>
      <c r="J979" s="285">
        <v>2500000000</v>
      </c>
      <c r="K979" s="285">
        <v>2500000000</v>
      </c>
      <c r="L979" s="285">
        <v>2169387186</v>
      </c>
      <c r="M979" s="285">
        <v>1222833565</v>
      </c>
      <c r="N979" s="286">
        <v>364550080</v>
      </c>
      <c r="O979" s="286">
        <v>328468567</v>
      </c>
    </row>
    <row r="980" spans="1:15" x14ac:dyDescent="0.35">
      <c r="A980" s="283" t="s">
        <v>3241</v>
      </c>
      <c r="B980" s="283" t="s">
        <v>261</v>
      </c>
      <c r="C980" s="284" t="s">
        <v>262</v>
      </c>
      <c r="D980" s="283" t="s">
        <v>76</v>
      </c>
      <c r="E980" s="284" t="s">
        <v>46</v>
      </c>
      <c r="F980" s="283" t="s">
        <v>257</v>
      </c>
      <c r="G980" s="287" t="s">
        <v>258</v>
      </c>
      <c r="H980" s="283" t="s">
        <v>3117</v>
      </c>
      <c r="I980" s="284" t="s">
        <v>3118</v>
      </c>
      <c r="J980" s="285">
        <v>3490000000</v>
      </c>
      <c r="K980" s="285">
        <v>3490000000</v>
      </c>
      <c r="L980" s="285">
        <v>2406327000</v>
      </c>
      <c r="M980" s="285">
        <v>0</v>
      </c>
      <c r="N980" s="286">
        <v>0</v>
      </c>
      <c r="O980" s="286">
        <v>0</v>
      </c>
    </row>
    <row r="981" spans="1:15" x14ac:dyDescent="0.35">
      <c r="A981" s="283" t="s">
        <v>3241</v>
      </c>
      <c r="B981" s="283" t="s">
        <v>261</v>
      </c>
      <c r="C981" s="284" t="s">
        <v>262</v>
      </c>
      <c r="D981" s="283" t="s">
        <v>76</v>
      </c>
      <c r="E981" s="284" t="s">
        <v>46</v>
      </c>
      <c r="F981" s="283" t="s">
        <v>257</v>
      </c>
      <c r="G981" s="287" t="s">
        <v>258</v>
      </c>
      <c r="H981" s="283" t="s">
        <v>2390</v>
      </c>
      <c r="I981" s="284" t="s">
        <v>2391</v>
      </c>
      <c r="J981" s="285">
        <v>10612468367</v>
      </c>
      <c r="K981" s="285">
        <v>10612468367</v>
      </c>
      <c r="L981" s="285">
        <v>5620557799.54</v>
      </c>
      <c r="M981" s="285">
        <v>986858527</v>
      </c>
      <c r="N981" s="286">
        <v>557588696</v>
      </c>
      <c r="O981" s="286">
        <v>557588696</v>
      </c>
    </row>
    <row r="982" spans="1:15" x14ac:dyDescent="0.35">
      <c r="A982" s="283" t="s">
        <v>3241</v>
      </c>
      <c r="B982" s="283" t="s">
        <v>261</v>
      </c>
      <c r="C982" s="284" t="s">
        <v>262</v>
      </c>
      <c r="D982" s="283" t="s">
        <v>76</v>
      </c>
      <c r="E982" s="284" t="s">
        <v>46</v>
      </c>
      <c r="F982" s="283" t="s">
        <v>257</v>
      </c>
      <c r="G982" s="287" t="s">
        <v>258</v>
      </c>
      <c r="H982" s="283" t="s">
        <v>2388</v>
      </c>
      <c r="I982" s="284" t="s">
        <v>2389</v>
      </c>
      <c r="J982" s="285">
        <v>44558397575</v>
      </c>
      <c r="K982" s="285">
        <v>44558397575</v>
      </c>
      <c r="L982" s="285">
        <v>28063607220.84</v>
      </c>
      <c r="M982" s="285">
        <v>25526407052.400002</v>
      </c>
      <c r="N982" s="286">
        <v>5083372710.5799999</v>
      </c>
      <c r="O982" s="286">
        <v>5020690510.0100002</v>
      </c>
    </row>
    <row r="983" spans="1:15" x14ac:dyDescent="0.35">
      <c r="A983" s="283" t="s">
        <v>3241</v>
      </c>
      <c r="B983" s="283" t="s">
        <v>261</v>
      </c>
      <c r="C983" s="284" t="s">
        <v>262</v>
      </c>
      <c r="D983" s="283" t="s">
        <v>76</v>
      </c>
      <c r="E983" s="284" t="s">
        <v>46</v>
      </c>
      <c r="F983" s="283" t="s">
        <v>92</v>
      </c>
      <c r="G983" s="287" t="s">
        <v>1133</v>
      </c>
      <c r="H983" s="283" t="s">
        <v>2386</v>
      </c>
      <c r="I983" s="284" t="s">
        <v>2387</v>
      </c>
      <c r="J983" s="285">
        <v>8941549058</v>
      </c>
      <c r="K983" s="285">
        <v>8941549058</v>
      </c>
      <c r="L983" s="285">
        <v>3323395626.9000001</v>
      </c>
      <c r="M983" s="285">
        <v>544388638.20000005</v>
      </c>
      <c r="N983" s="286">
        <v>50376759</v>
      </c>
      <c r="O983" s="286">
        <v>50376759</v>
      </c>
    </row>
    <row r="984" spans="1:15" x14ac:dyDescent="0.35">
      <c r="A984" s="283" t="s">
        <v>3241</v>
      </c>
      <c r="B984" s="283" t="s">
        <v>559</v>
      </c>
      <c r="C984" s="284" t="s">
        <v>562</v>
      </c>
      <c r="D984" s="283" t="s">
        <v>76</v>
      </c>
      <c r="E984" s="284" t="s">
        <v>46</v>
      </c>
      <c r="F984" s="283" t="s">
        <v>92</v>
      </c>
      <c r="G984" s="287" t="s">
        <v>1133</v>
      </c>
      <c r="H984" s="283" t="s">
        <v>2392</v>
      </c>
      <c r="I984" s="284" t="s">
        <v>2393</v>
      </c>
      <c r="J984" s="285">
        <v>191714000</v>
      </c>
      <c r="K984" s="285">
        <v>191714000</v>
      </c>
      <c r="L984" s="285">
        <v>0</v>
      </c>
      <c r="M984" s="285">
        <v>0</v>
      </c>
      <c r="N984" s="286">
        <v>0</v>
      </c>
      <c r="O984" s="286">
        <v>0</v>
      </c>
    </row>
    <row r="985" spans="1:15" x14ac:dyDescent="0.35">
      <c r="A985" s="283" t="s">
        <v>3241</v>
      </c>
      <c r="B985" s="283" t="s">
        <v>2394</v>
      </c>
      <c r="C985" s="284" t="s">
        <v>2395</v>
      </c>
      <c r="D985" s="283" t="s">
        <v>73</v>
      </c>
      <c r="E985" s="284" t="s">
        <v>45</v>
      </c>
      <c r="F985" s="283" t="s">
        <v>92</v>
      </c>
      <c r="G985" s="287" t="s">
        <v>1133</v>
      </c>
      <c r="H985" s="283" t="s">
        <v>2396</v>
      </c>
      <c r="I985" s="284" t="s">
        <v>2397</v>
      </c>
      <c r="J985" s="285">
        <v>1127693327</v>
      </c>
      <c r="K985" s="285">
        <v>1127693327</v>
      </c>
      <c r="L985" s="285">
        <v>1029392268.64</v>
      </c>
      <c r="M985" s="285">
        <v>484654175.63999999</v>
      </c>
      <c r="N985" s="286">
        <v>108577206</v>
      </c>
      <c r="O985" s="286">
        <v>108577206</v>
      </c>
    </row>
    <row r="986" spans="1:15" x14ac:dyDescent="0.35">
      <c r="A986" s="283" t="s">
        <v>3241</v>
      </c>
      <c r="B986" s="283" t="s">
        <v>3119</v>
      </c>
      <c r="C986" s="284" t="s">
        <v>3120</v>
      </c>
      <c r="D986" s="283" t="s">
        <v>73</v>
      </c>
      <c r="E986" s="284" t="s">
        <v>45</v>
      </c>
      <c r="F986" s="283" t="s">
        <v>92</v>
      </c>
      <c r="G986" s="287" t="s">
        <v>1133</v>
      </c>
      <c r="H986" s="283" t="s">
        <v>3121</v>
      </c>
      <c r="I986" s="284" t="s">
        <v>3122</v>
      </c>
      <c r="J986" s="285">
        <v>1190000000</v>
      </c>
      <c r="K986" s="285">
        <v>1190000000</v>
      </c>
      <c r="L986" s="285">
        <v>995394698</v>
      </c>
      <c r="M986" s="285">
        <v>948088719</v>
      </c>
      <c r="N986" s="286">
        <v>304576880</v>
      </c>
      <c r="O986" s="286">
        <v>304576880</v>
      </c>
    </row>
    <row r="987" spans="1:15" x14ac:dyDescent="0.35">
      <c r="A987" s="283" t="s">
        <v>333</v>
      </c>
      <c r="B987" s="283" t="s">
        <v>334</v>
      </c>
      <c r="C987" s="284" t="s">
        <v>335</v>
      </c>
      <c r="D987" s="283" t="s">
        <v>73</v>
      </c>
      <c r="E987" s="284" t="s">
        <v>45</v>
      </c>
      <c r="F987" s="283" t="s">
        <v>363</v>
      </c>
      <c r="G987" s="287" t="s">
        <v>2149</v>
      </c>
      <c r="H987" s="283" t="s">
        <v>2147</v>
      </c>
      <c r="I987" s="284" t="s">
        <v>2148</v>
      </c>
      <c r="J987" s="285">
        <v>175000000000</v>
      </c>
      <c r="K987" s="285">
        <v>175000000000</v>
      </c>
      <c r="L987" s="285">
        <v>175000000000</v>
      </c>
      <c r="M987" s="285">
        <v>175000000000</v>
      </c>
      <c r="N987" s="286">
        <v>171013920000</v>
      </c>
      <c r="O987" s="286">
        <v>171013920000</v>
      </c>
    </row>
    <row r="988" spans="1:15" x14ac:dyDescent="0.35">
      <c r="A988" s="283" t="s">
        <v>333</v>
      </c>
      <c r="B988" s="283" t="s">
        <v>334</v>
      </c>
      <c r="C988" s="284" t="s">
        <v>335</v>
      </c>
      <c r="D988" s="283" t="s">
        <v>73</v>
      </c>
      <c r="E988" s="284" t="s">
        <v>45</v>
      </c>
      <c r="F988" s="283" t="s">
        <v>363</v>
      </c>
      <c r="G988" s="287" t="s">
        <v>2149</v>
      </c>
      <c r="H988" s="283" t="s">
        <v>3127</v>
      </c>
      <c r="I988" s="284" t="s">
        <v>3128</v>
      </c>
      <c r="J988" s="285">
        <v>120000000000</v>
      </c>
      <c r="K988" s="285">
        <v>120000000000</v>
      </c>
      <c r="L988" s="285">
        <v>28475520000</v>
      </c>
      <c r="M988" s="285">
        <v>28475520000</v>
      </c>
      <c r="N988" s="286">
        <v>22500000000</v>
      </c>
      <c r="O988" s="286">
        <v>22500000000</v>
      </c>
    </row>
    <row r="989" spans="1:15" x14ac:dyDescent="0.35">
      <c r="A989" s="283" t="s">
        <v>333</v>
      </c>
      <c r="B989" s="283" t="s">
        <v>334</v>
      </c>
      <c r="C989" s="284" t="s">
        <v>335</v>
      </c>
      <c r="D989" s="283" t="s">
        <v>73</v>
      </c>
      <c r="E989" s="284" t="s">
        <v>45</v>
      </c>
      <c r="F989" s="283" t="s">
        <v>338</v>
      </c>
      <c r="G989" s="287" t="s">
        <v>578</v>
      </c>
      <c r="H989" s="283" t="s">
        <v>2177</v>
      </c>
      <c r="I989" s="284" t="s">
        <v>2178</v>
      </c>
      <c r="J989" s="285">
        <v>1000000000</v>
      </c>
      <c r="K989" s="285">
        <v>1000000000</v>
      </c>
      <c r="L989" s="285">
        <v>833125000</v>
      </c>
      <c r="M989" s="285">
        <v>719582010</v>
      </c>
      <c r="N989" s="286">
        <v>221322828.65000001</v>
      </c>
      <c r="O989" s="286">
        <v>221322828.65000001</v>
      </c>
    </row>
    <row r="990" spans="1:15" x14ac:dyDescent="0.35">
      <c r="A990" s="283" t="s">
        <v>333</v>
      </c>
      <c r="B990" s="283" t="s">
        <v>334</v>
      </c>
      <c r="C990" s="284" t="s">
        <v>335</v>
      </c>
      <c r="D990" s="283" t="s">
        <v>73</v>
      </c>
      <c r="E990" s="284" t="s">
        <v>45</v>
      </c>
      <c r="F990" s="283" t="s">
        <v>338</v>
      </c>
      <c r="G990" s="287" t="s">
        <v>578</v>
      </c>
      <c r="H990" s="283" t="s">
        <v>2153</v>
      </c>
      <c r="I990" s="284" t="s">
        <v>2154</v>
      </c>
      <c r="J990" s="285">
        <v>500000000</v>
      </c>
      <c r="K990" s="285">
        <v>500000000</v>
      </c>
      <c r="L990" s="285">
        <v>207297191</v>
      </c>
      <c r="M990" s="285">
        <v>203267842</v>
      </c>
      <c r="N990" s="286">
        <v>38390957</v>
      </c>
      <c r="O990" s="286">
        <v>38390957</v>
      </c>
    </row>
    <row r="991" spans="1:15" x14ac:dyDescent="0.35">
      <c r="A991" s="283" t="s">
        <v>333</v>
      </c>
      <c r="B991" s="283" t="s">
        <v>334</v>
      </c>
      <c r="C991" s="284" t="s">
        <v>335</v>
      </c>
      <c r="D991" s="283" t="s">
        <v>73</v>
      </c>
      <c r="E991" s="284" t="s">
        <v>45</v>
      </c>
      <c r="F991" s="283" t="s">
        <v>338</v>
      </c>
      <c r="G991" s="287" t="s">
        <v>578</v>
      </c>
      <c r="H991" s="283" t="s">
        <v>2175</v>
      </c>
      <c r="I991" s="284" t="s">
        <v>2176</v>
      </c>
      <c r="J991" s="285">
        <v>1500000000</v>
      </c>
      <c r="K991" s="285">
        <v>1500000000</v>
      </c>
      <c r="L991" s="285">
        <v>1273728000</v>
      </c>
      <c r="M991" s="285">
        <v>1120499999</v>
      </c>
      <c r="N991" s="286">
        <v>311344178.85000002</v>
      </c>
      <c r="O991" s="286">
        <v>311344178.85000002</v>
      </c>
    </row>
    <row r="992" spans="1:15" x14ac:dyDescent="0.35">
      <c r="A992" s="283" t="s">
        <v>333</v>
      </c>
      <c r="B992" s="283" t="s">
        <v>334</v>
      </c>
      <c r="C992" s="284" t="s">
        <v>335</v>
      </c>
      <c r="D992" s="283" t="s">
        <v>73</v>
      </c>
      <c r="E992" s="284" t="s">
        <v>45</v>
      </c>
      <c r="F992" s="283" t="s">
        <v>338</v>
      </c>
      <c r="G992" s="287" t="s">
        <v>578</v>
      </c>
      <c r="H992" s="283" t="s">
        <v>2181</v>
      </c>
      <c r="I992" s="284" t="s">
        <v>2182</v>
      </c>
      <c r="J992" s="285">
        <v>15367718829</v>
      </c>
      <c r="K992" s="285">
        <v>15367718829</v>
      </c>
      <c r="L992" s="285">
        <v>14080466809</v>
      </c>
      <c r="M992" s="285">
        <v>13874077211</v>
      </c>
      <c r="N992" s="286">
        <v>5450379297.6199999</v>
      </c>
      <c r="O992" s="286">
        <v>2728342483.4200001</v>
      </c>
    </row>
    <row r="993" spans="1:15" x14ac:dyDescent="0.35">
      <c r="A993" s="283" t="s">
        <v>333</v>
      </c>
      <c r="B993" s="283" t="s">
        <v>334</v>
      </c>
      <c r="C993" s="284" t="s">
        <v>335</v>
      </c>
      <c r="D993" s="283" t="s">
        <v>73</v>
      </c>
      <c r="E993" s="284" t="s">
        <v>45</v>
      </c>
      <c r="F993" s="283" t="s">
        <v>338</v>
      </c>
      <c r="G993" s="287" t="s">
        <v>578</v>
      </c>
      <c r="H993" s="283" t="s">
        <v>2159</v>
      </c>
      <c r="I993" s="284" t="s">
        <v>2160</v>
      </c>
      <c r="J993" s="285">
        <v>15628760908</v>
      </c>
      <c r="K993" s="285">
        <v>15628760908</v>
      </c>
      <c r="L993" s="285">
        <v>5146599633</v>
      </c>
      <c r="M993" s="285">
        <v>281652967</v>
      </c>
      <c r="N993" s="286">
        <v>78129510.719999999</v>
      </c>
      <c r="O993" s="286">
        <v>78129510.719999999</v>
      </c>
    </row>
    <row r="994" spans="1:15" x14ac:dyDescent="0.35">
      <c r="A994" s="283" t="s">
        <v>333</v>
      </c>
      <c r="B994" s="283" t="s">
        <v>334</v>
      </c>
      <c r="C994" s="284" t="s">
        <v>335</v>
      </c>
      <c r="D994" s="283" t="s">
        <v>73</v>
      </c>
      <c r="E994" s="284" t="s">
        <v>45</v>
      </c>
      <c r="F994" s="283" t="s">
        <v>338</v>
      </c>
      <c r="G994" s="287" t="s">
        <v>578</v>
      </c>
      <c r="H994" s="283" t="s">
        <v>2157</v>
      </c>
      <c r="I994" s="284" t="s">
        <v>2158</v>
      </c>
      <c r="J994" s="285">
        <v>9003520263</v>
      </c>
      <c r="K994" s="285">
        <v>9003520263</v>
      </c>
      <c r="L994" s="285">
        <v>610097642</v>
      </c>
      <c r="M994" s="285">
        <v>389568100</v>
      </c>
      <c r="N994" s="286">
        <v>112673267.5</v>
      </c>
      <c r="O994" s="286">
        <v>112673267.5</v>
      </c>
    </row>
    <row r="995" spans="1:15" x14ac:dyDescent="0.35">
      <c r="A995" s="283" t="s">
        <v>333</v>
      </c>
      <c r="B995" s="283" t="s">
        <v>334</v>
      </c>
      <c r="C995" s="284" t="s">
        <v>335</v>
      </c>
      <c r="D995" s="283" t="s">
        <v>73</v>
      </c>
      <c r="E995" s="284" t="s">
        <v>45</v>
      </c>
      <c r="F995" s="283" t="s">
        <v>340</v>
      </c>
      <c r="G995" s="287" t="s">
        <v>579</v>
      </c>
      <c r="H995" s="283" t="s">
        <v>2165</v>
      </c>
      <c r="I995" s="284" t="s">
        <v>2166</v>
      </c>
      <c r="J995" s="285">
        <v>2000000000</v>
      </c>
      <c r="K995" s="285">
        <v>2000000000</v>
      </c>
      <c r="L995" s="285">
        <v>1714961103</v>
      </c>
      <c r="M995" s="285">
        <v>986313402</v>
      </c>
      <c r="N995" s="286">
        <v>287130114.67000002</v>
      </c>
      <c r="O995" s="286">
        <v>287130114.67000002</v>
      </c>
    </row>
    <row r="996" spans="1:15" x14ac:dyDescent="0.35">
      <c r="A996" s="283" t="s">
        <v>333</v>
      </c>
      <c r="B996" s="283" t="s">
        <v>334</v>
      </c>
      <c r="C996" s="284" t="s">
        <v>335</v>
      </c>
      <c r="D996" s="283" t="s">
        <v>73</v>
      </c>
      <c r="E996" s="284" t="s">
        <v>45</v>
      </c>
      <c r="F996" s="283" t="s">
        <v>337</v>
      </c>
      <c r="G996" s="287" t="s">
        <v>580</v>
      </c>
      <c r="H996" s="283" t="s">
        <v>2173</v>
      </c>
      <c r="I996" s="284" t="s">
        <v>2174</v>
      </c>
      <c r="J996" s="285">
        <v>500000000</v>
      </c>
      <c r="K996" s="285">
        <v>500000000</v>
      </c>
      <c r="L996" s="285">
        <v>396000000</v>
      </c>
      <c r="M996" s="285">
        <v>250699836</v>
      </c>
      <c r="N996" s="286">
        <v>93143170</v>
      </c>
      <c r="O996" s="286">
        <v>93143170</v>
      </c>
    </row>
    <row r="997" spans="1:15" x14ac:dyDescent="0.35">
      <c r="A997" s="283" t="s">
        <v>333</v>
      </c>
      <c r="B997" s="283" t="s">
        <v>334</v>
      </c>
      <c r="C997" s="284" t="s">
        <v>335</v>
      </c>
      <c r="D997" s="283" t="s">
        <v>73</v>
      </c>
      <c r="E997" s="284" t="s">
        <v>45</v>
      </c>
      <c r="F997" s="283" t="s">
        <v>337</v>
      </c>
      <c r="G997" s="287" t="s">
        <v>580</v>
      </c>
      <c r="H997" s="283" t="s">
        <v>2167</v>
      </c>
      <c r="I997" s="284" t="s">
        <v>2168</v>
      </c>
      <c r="J997" s="285">
        <v>2000000000</v>
      </c>
      <c r="K997" s="285">
        <v>2000000000</v>
      </c>
      <c r="L997" s="285">
        <v>2000000000</v>
      </c>
      <c r="M997" s="285">
        <v>1371042389</v>
      </c>
      <c r="N997" s="286">
        <v>368856389.60000002</v>
      </c>
      <c r="O997" s="286">
        <v>368856389.60000002</v>
      </c>
    </row>
    <row r="998" spans="1:15" x14ac:dyDescent="0.35">
      <c r="A998" s="283" t="s">
        <v>333</v>
      </c>
      <c r="B998" s="283" t="s">
        <v>334</v>
      </c>
      <c r="C998" s="284" t="s">
        <v>335</v>
      </c>
      <c r="D998" s="283" t="s">
        <v>73</v>
      </c>
      <c r="E998" s="284" t="s">
        <v>45</v>
      </c>
      <c r="F998" s="283" t="s">
        <v>337</v>
      </c>
      <c r="G998" s="287" t="s">
        <v>580</v>
      </c>
      <c r="H998" s="283" t="s">
        <v>2169</v>
      </c>
      <c r="I998" s="284" t="s">
        <v>2170</v>
      </c>
      <c r="J998" s="285">
        <v>5800000000</v>
      </c>
      <c r="K998" s="285">
        <v>5800000000</v>
      </c>
      <c r="L998" s="285">
        <v>2801156000</v>
      </c>
      <c r="M998" s="285">
        <v>1567050423</v>
      </c>
      <c r="N998" s="286">
        <v>481416839.67000002</v>
      </c>
      <c r="O998" s="286">
        <v>481416839.67000002</v>
      </c>
    </row>
    <row r="999" spans="1:15" x14ac:dyDescent="0.35">
      <c r="A999" s="283" t="s">
        <v>333</v>
      </c>
      <c r="B999" s="283" t="s">
        <v>334</v>
      </c>
      <c r="C999" s="284" t="s">
        <v>335</v>
      </c>
      <c r="D999" s="283" t="s">
        <v>73</v>
      </c>
      <c r="E999" s="284" t="s">
        <v>45</v>
      </c>
      <c r="F999" s="283" t="s">
        <v>337</v>
      </c>
      <c r="G999" s="287" t="s">
        <v>580</v>
      </c>
      <c r="H999" s="283" t="s">
        <v>2183</v>
      </c>
      <c r="I999" s="284" t="s">
        <v>2184</v>
      </c>
      <c r="J999" s="285">
        <v>600000000</v>
      </c>
      <c r="K999" s="285">
        <v>600000000</v>
      </c>
      <c r="L999" s="285">
        <v>250253750</v>
      </c>
      <c r="M999" s="285">
        <v>193577400</v>
      </c>
      <c r="N999" s="286">
        <v>60277400</v>
      </c>
      <c r="O999" s="286">
        <v>60277400</v>
      </c>
    </row>
    <row r="1000" spans="1:15" x14ac:dyDescent="0.35">
      <c r="A1000" s="283" t="s">
        <v>333</v>
      </c>
      <c r="B1000" s="283" t="s">
        <v>334</v>
      </c>
      <c r="C1000" s="284" t="s">
        <v>335</v>
      </c>
      <c r="D1000" s="283" t="s">
        <v>73</v>
      </c>
      <c r="E1000" s="284" t="s">
        <v>45</v>
      </c>
      <c r="F1000" s="283" t="s">
        <v>337</v>
      </c>
      <c r="G1000" s="287" t="s">
        <v>580</v>
      </c>
      <c r="H1000" s="283" t="s">
        <v>2179</v>
      </c>
      <c r="I1000" s="284" t="s">
        <v>2180</v>
      </c>
      <c r="J1000" s="285">
        <v>600000000</v>
      </c>
      <c r="K1000" s="285">
        <v>600000000</v>
      </c>
      <c r="L1000" s="285">
        <v>310470000</v>
      </c>
      <c r="M1000" s="285">
        <v>219137078</v>
      </c>
      <c r="N1000" s="286">
        <v>63103745</v>
      </c>
      <c r="O1000" s="286">
        <v>63103745</v>
      </c>
    </row>
    <row r="1001" spans="1:15" x14ac:dyDescent="0.35">
      <c r="A1001" s="283" t="s">
        <v>333</v>
      </c>
      <c r="B1001" s="283" t="s">
        <v>334</v>
      </c>
      <c r="C1001" s="284" t="s">
        <v>335</v>
      </c>
      <c r="D1001" s="283" t="s">
        <v>73</v>
      </c>
      <c r="E1001" s="284" t="s">
        <v>45</v>
      </c>
      <c r="F1001" s="283" t="s">
        <v>336</v>
      </c>
      <c r="G1001" s="287" t="s">
        <v>364</v>
      </c>
      <c r="H1001" s="283" t="s">
        <v>3123</v>
      </c>
      <c r="I1001" s="284" t="s">
        <v>3124</v>
      </c>
      <c r="J1001" s="285">
        <v>0</v>
      </c>
      <c r="K1001" s="285">
        <v>0</v>
      </c>
      <c r="L1001" s="285">
        <v>0</v>
      </c>
      <c r="M1001" s="285">
        <v>0</v>
      </c>
      <c r="N1001" s="286">
        <v>0</v>
      </c>
      <c r="O1001" s="286">
        <v>0</v>
      </c>
    </row>
    <row r="1002" spans="1:15" x14ac:dyDescent="0.35">
      <c r="A1002" s="283" t="s">
        <v>333</v>
      </c>
      <c r="B1002" s="283" t="s">
        <v>334</v>
      </c>
      <c r="C1002" s="284" t="s">
        <v>335</v>
      </c>
      <c r="D1002" s="283" t="s">
        <v>73</v>
      </c>
      <c r="E1002" s="284" t="s">
        <v>45</v>
      </c>
      <c r="F1002" s="283" t="s">
        <v>336</v>
      </c>
      <c r="G1002" s="287" t="s">
        <v>364</v>
      </c>
      <c r="H1002" s="283" t="s">
        <v>3125</v>
      </c>
      <c r="I1002" s="284" t="s">
        <v>3126</v>
      </c>
      <c r="J1002" s="285">
        <v>2378374800</v>
      </c>
      <c r="K1002" s="285">
        <v>2378374800</v>
      </c>
      <c r="L1002" s="285">
        <v>0</v>
      </c>
      <c r="M1002" s="285">
        <v>0</v>
      </c>
      <c r="N1002" s="286">
        <v>0</v>
      </c>
      <c r="O1002" s="286">
        <v>0</v>
      </c>
    </row>
    <row r="1003" spans="1:15" x14ac:dyDescent="0.35">
      <c r="A1003" s="283" t="s">
        <v>333</v>
      </c>
      <c r="B1003" s="283" t="s">
        <v>334</v>
      </c>
      <c r="C1003" s="284" t="s">
        <v>335</v>
      </c>
      <c r="D1003" s="283" t="s">
        <v>73</v>
      </c>
      <c r="E1003" s="284" t="s">
        <v>45</v>
      </c>
      <c r="F1003" s="283" t="s">
        <v>339</v>
      </c>
      <c r="G1003" s="287" t="s">
        <v>2152</v>
      </c>
      <c r="H1003" s="283" t="s">
        <v>2155</v>
      </c>
      <c r="I1003" s="284" t="s">
        <v>2156</v>
      </c>
      <c r="J1003" s="285">
        <v>500000000</v>
      </c>
      <c r="K1003" s="285">
        <v>500000000</v>
      </c>
      <c r="L1003" s="285">
        <v>486000000</v>
      </c>
      <c r="M1003" s="285">
        <v>486000000</v>
      </c>
      <c r="N1003" s="286">
        <v>181198666</v>
      </c>
      <c r="O1003" s="286">
        <v>181198666</v>
      </c>
    </row>
    <row r="1004" spans="1:15" x14ac:dyDescent="0.35">
      <c r="A1004" s="283" t="s">
        <v>333</v>
      </c>
      <c r="B1004" s="283" t="s">
        <v>334</v>
      </c>
      <c r="C1004" s="284" t="s">
        <v>335</v>
      </c>
      <c r="D1004" s="283" t="s">
        <v>73</v>
      </c>
      <c r="E1004" s="284" t="s">
        <v>45</v>
      </c>
      <c r="F1004" s="283" t="s">
        <v>339</v>
      </c>
      <c r="G1004" s="287" t="s">
        <v>2152</v>
      </c>
      <c r="H1004" s="283" t="s">
        <v>2150</v>
      </c>
      <c r="I1004" s="284" t="s">
        <v>2151</v>
      </c>
      <c r="J1004" s="285">
        <v>2000000000</v>
      </c>
      <c r="K1004" s="285">
        <v>2000000000</v>
      </c>
      <c r="L1004" s="285">
        <v>431500000</v>
      </c>
      <c r="M1004" s="285">
        <v>418000000</v>
      </c>
      <c r="N1004" s="286">
        <v>73366667</v>
      </c>
      <c r="O1004" s="286">
        <v>73366667</v>
      </c>
    </row>
    <row r="1005" spans="1:15" x14ac:dyDescent="0.35">
      <c r="A1005" s="283" t="s">
        <v>333</v>
      </c>
      <c r="B1005" s="283" t="s">
        <v>334</v>
      </c>
      <c r="C1005" s="284" t="s">
        <v>335</v>
      </c>
      <c r="D1005" s="283" t="s">
        <v>73</v>
      </c>
      <c r="E1005" s="284" t="s">
        <v>45</v>
      </c>
      <c r="F1005" s="283" t="s">
        <v>339</v>
      </c>
      <c r="G1005" s="287" t="s">
        <v>2152</v>
      </c>
      <c r="H1005" s="283" t="s">
        <v>2161</v>
      </c>
      <c r="I1005" s="284" t="s">
        <v>2162</v>
      </c>
      <c r="J1005" s="285">
        <v>500000000</v>
      </c>
      <c r="K1005" s="285">
        <v>500000000</v>
      </c>
      <c r="L1005" s="285">
        <v>474500000</v>
      </c>
      <c r="M1005" s="285">
        <v>441500000</v>
      </c>
      <c r="N1005" s="286">
        <v>133599999.5</v>
      </c>
      <c r="O1005" s="286">
        <v>133599999.5</v>
      </c>
    </row>
    <row r="1006" spans="1:15" x14ac:dyDescent="0.35">
      <c r="A1006" s="283" t="s">
        <v>333</v>
      </c>
      <c r="B1006" s="283" t="s">
        <v>334</v>
      </c>
      <c r="C1006" s="284" t="s">
        <v>335</v>
      </c>
      <c r="D1006" s="283" t="s">
        <v>73</v>
      </c>
      <c r="E1006" s="284" t="s">
        <v>45</v>
      </c>
      <c r="F1006" s="283" t="s">
        <v>339</v>
      </c>
      <c r="G1006" s="287" t="s">
        <v>2152</v>
      </c>
      <c r="H1006" s="283" t="s">
        <v>2163</v>
      </c>
      <c r="I1006" s="284" t="s">
        <v>2164</v>
      </c>
      <c r="J1006" s="285">
        <v>5000000000</v>
      </c>
      <c r="K1006" s="285">
        <v>5000000000</v>
      </c>
      <c r="L1006" s="285">
        <v>4272769167</v>
      </c>
      <c r="M1006" s="285">
        <v>2895324873.3800001</v>
      </c>
      <c r="N1006" s="286">
        <v>826525800</v>
      </c>
      <c r="O1006" s="286">
        <v>826525800</v>
      </c>
    </row>
    <row r="1007" spans="1:15" x14ac:dyDescent="0.35">
      <c r="A1007" s="283" t="s">
        <v>333</v>
      </c>
      <c r="B1007" s="283" t="s">
        <v>334</v>
      </c>
      <c r="C1007" s="284" t="s">
        <v>335</v>
      </c>
      <c r="D1007" s="283" t="s">
        <v>89</v>
      </c>
      <c r="E1007" s="284" t="s">
        <v>45</v>
      </c>
      <c r="F1007" s="283" t="s">
        <v>363</v>
      </c>
      <c r="G1007" s="287" t="s">
        <v>2149</v>
      </c>
      <c r="H1007" s="283" t="s">
        <v>2147</v>
      </c>
      <c r="I1007" s="284" t="s">
        <v>2148</v>
      </c>
      <c r="J1007" s="285">
        <v>1518747568969</v>
      </c>
      <c r="K1007" s="285">
        <v>1518747568969</v>
      </c>
      <c r="L1007" s="285">
        <v>1518606962718</v>
      </c>
      <c r="M1007" s="285">
        <v>1517585915906</v>
      </c>
      <c r="N1007" s="286">
        <v>503622622672.21997</v>
      </c>
      <c r="O1007" s="286">
        <v>503622622672.21997</v>
      </c>
    </row>
    <row r="1008" spans="1:15" x14ac:dyDescent="0.35">
      <c r="A1008" s="283" t="s">
        <v>333</v>
      </c>
      <c r="B1008" s="283" t="s">
        <v>334</v>
      </c>
      <c r="C1008" s="284" t="s">
        <v>335</v>
      </c>
      <c r="D1008" s="283" t="s">
        <v>89</v>
      </c>
      <c r="E1008" s="284" t="s">
        <v>45</v>
      </c>
      <c r="F1008" s="283" t="s">
        <v>363</v>
      </c>
      <c r="G1008" s="287" t="s">
        <v>2149</v>
      </c>
      <c r="H1008" s="283" t="s">
        <v>2171</v>
      </c>
      <c r="I1008" s="284" t="s">
        <v>2172</v>
      </c>
      <c r="J1008" s="285">
        <v>199252431031</v>
      </c>
      <c r="K1008" s="285">
        <v>199252431031</v>
      </c>
      <c r="L1008" s="285">
        <v>50867399992</v>
      </c>
      <c r="M1008" s="285">
        <v>50867399992</v>
      </c>
      <c r="N1008" s="286">
        <v>43323189519.260002</v>
      </c>
      <c r="O1008" s="286">
        <v>43323189519.260002</v>
      </c>
    </row>
    <row r="1009" spans="1:15" x14ac:dyDescent="0.35">
      <c r="A1009" s="283" t="s">
        <v>333</v>
      </c>
      <c r="B1009" s="283" t="s">
        <v>341</v>
      </c>
      <c r="C1009" s="284" t="s">
        <v>342</v>
      </c>
      <c r="D1009" s="283" t="s">
        <v>73</v>
      </c>
      <c r="E1009" s="284" t="s">
        <v>45</v>
      </c>
      <c r="F1009" s="283" t="s">
        <v>336</v>
      </c>
      <c r="G1009" s="287" t="s">
        <v>364</v>
      </c>
      <c r="H1009" s="283" t="s">
        <v>2193</v>
      </c>
      <c r="I1009" s="284" t="s">
        <v>2194</v>
      </c>
      <c r="J1009" s="285">
        <v>515000000</v>
      </c>
      <c r="K1009" s="285">
        <v>515000000</v>
      </c>
      <c r="L1009" s="285">
        <v>0</v>
      </c>
      <c r="M1009" s="285">
        <v>0</v>
      </c>
      <c r="N1009" s="286">
        <v>0</v>
      </c>
      <c r="O1009" s="286">
        <v>0</v>
      </c>
    </row>
    <row r="1010" spans="1:15" x14ac:dyDescent="0.35">
      <c r="A1010" s="283" t="s">
        <v>333</v>
      </c>
      <c r="B1010" s="283" t="s">
        <v>341</v>
      </c>
      <c r="C1010" s="284" t="s">
        <v>342</v>
      </c>
      <c r="D1010" s="283" t="s">
        <v>73</v>
      </c>
      <c r="E1010" s="284" t="s">
        <v>45</v>
      </c>
      <c r="F1010" s="283" t="s">
        <v>339</v>
      </c>
      <c r="G1010" s="287" t="s">
        <v>2152</v>
      </c>
      <c r="H1010" s="283" t="s">
        <v>2189</v>
      </c>
      <c r="I1010" s="284" t="s">
        <v>2190</v>
      </c>
      <c r="J1010" s="285">
        <v>545060000</v>
      </c>
      <c r="K1010" s="285">
        <v>545060000</v>
      </c>
      <c r="L1010" s="285">
        <v>78000000</v>
      </c>
      <c r="M1010" s="285">
        <v>78000000</v>
      </c>
      <c r="N1010" s="286">
        <v>14800000</v>
      </c>
      <c r="O1010" s="286">
        <v>14800000</v>
      </c>
    </row>
    <row r="1011" spans="1:15" x14ac:dyDescent="0.35">
      <c r="A1011" s="283" t="s">
        <v>333</v>
      </c>
      <c r="B1011" s="283" t="s">
        <v>341</v>
      </c>
      <c r="C1011" s="284" t="s">
        <v>342</v>
      </c>
      <c r="D1011" s="283" t="s">
        <v>73</v>
      </c>
      <c r="E1011" s="284" t="s">
        <v>45</v>
      </c>
      <c r="F1011" s="283" t="s">
        <v>339</v>
      </c>
      <c r="G1011" s="287" t="s">
        <v>2152</v>
      </c>
      <c r="H1011" s="283" t="s">
        <v>2191</v>
      </c>
      <c r="I1011" s="284" t="s">
        <v>2192</v>
      </c>
      <c r="J1011" s="285">
        <v>3614241398</v>
      </c>
      <c r="K1011" s="285">
        <v>3614241398</v>
      </c>
      <c r="L1011" s="285">
        <v>2210534667</v>
      </c>
      <c r="M1011" s="285">
        <v>2210534667</v>
      </c>
      <c r="N1011" s="286">
        <v>362149667</v>
      </c>
      <c r="O1011" s="286">
        <v>362149667</v>
      </c>
    </row>
    <row r="1012" spans="1:15" x14ac:dyDescent="0.35">
      <c r="A1012" s="283" t="s">
        <v>333</v>
      </c>
      <c r="B1012" s="283" t="s">
        <v>341</v>
      </c>
      <c r="C1012" s="284" t="s">
        <v>342</v>
      </c>
      <c r="D1012" s="283" t="s">
        <v>73</v>
      </c>
      <c r="E1012" s="284" t="s">
        <v>45</v>
      </c>
      <c r="F1012" s="283" t="s">
        <v>339</v>
      </c>
      <c r="G1012" s="287" t="s">
        <v>2152</v>
      </c>
      <c r="H1012" s="283" t="s">
        <v>2187</v>
      </c>
      <c r="I1012" s="284" t="s">
        <v>2188</v>
      </c>
      <c r="J1012" s="285">
        <v>383320000</v>
      </c>
      <c r="K1012" s="285">
        <v>383320000</v>
      </c>
      <c r="L1012" s="285">
        <v>174183334</v>
      </c>
      <c r="M1012" s="285">
        <v>174183334</v>
      </c>
      <c r="N1012" s="286">
        <v>14670000</v>
      </c>
      <c r="O1012" s="286">
        <v>14670000</v>
      </c>
    </row>
    <row r="1013" spans="1:15" x14ac:dyDescent="0.35">
      <c r="A1013" s="283" t="s">
        <v>333</v>
      </c>
      <c r="B1013" s="283" t="s">
        <v>341</v>
      </c>
      <c r="C1013" s="284" t="s">
        <v>342</v>
      </c>
      <c r="D1013" s="283" t="s">
        <v>73</v>
      </c>
      <c r="E1013" s="284" t="s">
        <v>45</v>
      </c>
      <c r="F1013" s="283" t="s">
        <v>339</v>
      </c>
      <c r="G1013" s="287" t="s">
        <v>2152</v>
      </c>
      <c r="H1013" s="283" t="s">
        <v>2185</v>
      </c>
      <c r="I1013" s="284" t="s">
        <v>2186</v>
      </c>
      <c r="J1013" s="285">
        <v>685755478</v>
      </c>
      <c r="K1013" s="285">
        <v>685755478</v>
      </c>
      <c r="L1013" s="285">
        <v>303122525.93000001</v>
      </c>
      <c r="M1013" s="285">
        <v>303122525.93000001</v>
      </c>
      <c r="N1013" s="286">
        <v>6390390.6200000001</v>
      </c>
      <c r="O1013" s="286">
        <v>6390390.6200000001</v>
      </c>
    </row>
    <row r="1014" spans="1:15" x14ac:dyDescent="0.35">
      <c r="A1014" s="283" t="s">
        <v>333</v>
      </c>
      <c r="B1014" s="283" t="s">
        <v>341</v>
      </c>
      <c r="C1014" s="284" t="s">
        <v>342</v>
      </c>
      <c r="D1014" s="283" t="s">
        <v>73</v>
      </c>
      <c r="E1014" s="284" t="s">
        <v>45</v>
      </c>
      <c r="F1014" s="283" t="s">
        <v>339</v>
      </c>
      <c r="G1014" s="287" t="s">
        <v>2152</v>
      </c>
      <c r="H1014" s="283" t="s">
        <v>2197</v>
      </c>
      <c r="I1014" s="284" t="s">
        <v>2198</v>
      </c>
      <c r="J1014" s="285">
        <v>2256623124</v>
      </c>
      <c r="K1014" s="285">
        <v>2256623124</v>
      </c>
      <c r="L1014" s="285">
        <v>878183787.70000005</v>
      </c>
      <c r="M1014" s="285">
        <v>878183787.70000005</v>
      </c>
      <c r="N1014" s="286">
        <v>123716989.8</v>
      </c>
      <c r="O1014" s="286">
        <v>123716989.8</v>
      </c>
    </row>
    <row r="1015" spans="1:15" x14ac:dyDescent="0.35">
      <c r="A1015" s="283" t="s">
        <v>333</v>
      </c>
      <c r="B1015" s="283" t="s">
        <v>366</v>
      </c>
      <c r="C1015" s="284" t="s">
        <v>367</v>
      </c>
      <c r="D1015" s="283" t="s">
        <v>73</v>
      </c>
      <c r="E1015" s="284" t="s">
        <v>45</v>
      </c>
      <c r="F1015" s="283" t="s">
        <v>338</v>
      </c>
      <c r="G1015" s="287" t="s">
        <v>578</v>
      </c>
      <c r="H1015" s="283" t="s">
        <v>2205</v>
      </c>
      <c r="I1015" s="284" t="s">
        <v>2206</v>
      </c>
      <c r="J1015" s="285">
        <v>94546200000</v>
      </c>
      <c r="K1015" s="285">
        <v>94546200000</v>
      </c>
      <c r="L1015" s="285">
        <v>89554744315.5</v>
      </c>
      <c r="M1015" s="285">
        <v>60301921243.839996</v>
      </c>
      <c r="N1015" s="286">
        <v>12797705165</v>
      </c>
      <c r="O1015" s="286">
        <v>12797179349</v>
      </c>
    </row>
    <row r="1016" spans="1:15" x14ac:dyDescent="0.35">
      <c r="A1016" s="283" t="s">
        <v>333</v>
      </c>
      <c r="B1016" s="283" t="s">
        <v>366</v>
      </c>
      <c r="C1016" s="284" t="s">
        <v>367</v>
      </c>
      <c r="D1016" s="283" t="s">
        <v>73</v>
      </c>
      <c r="E1016" s="284" t="s">
        <v>45</v>
      </c>
      <c r="F1016" s="283" t="s">
        <v>338</v>
      </c>
      <c r="G1016" s="287" t="s">
        <v>578</v>
      </c>
      <c r="H1016" s="283" t="s">
        <v>2201</v>
      </c>
      <c r="I1016" s="284" t="s">
        <v>2202</v>
      </c>
      <c r="J1016" s="285">
        <v>13929700000</v>
      </c>
      <c r="K1016" s="285">
        <v>13929700000</v>
      </c>
      <c r="L1016" s="285">
        <v>12455691413</v>
      </c>
      <c r="M1016" s="285">
        <v>11813054354</v>
      </c>
      <c r="N1016" s="286">
        <v>3084819383</v>
      </c>
      <c r="O1016" s="286">
        <v>3071175575</v>
      </c>
    </row>
    <row r="1017" spans="1:15" x14ac:dyDescent="0.35">
      <c r="A1017" s="283" t="s">
        <v>333</v>
      </c>
      <c r="B1017" s="283" t="s">
        <v>366</v>
      </c>
      <c r="C1017" s="284" t="s">
        <v>367</v>
      </c>
      <c r="D1017" s="283" t="s">
        <v>73</v>
      </c>
      <c r="E1017" s="284" t="s">
        <v>45</v>
      </c>
      <c r="F1017" s="283" t="s">
        <v>338</v>
      </c>
      <c r="G1017" s="287" t="s">
        <v>578</v>
      </c>
      <c r="H1017" s="283" t="s">
        <v>2203</v>
      </c>
      <c r="I1017" s="284" t="s">
        <v>2204</v>
      </c>
      <c r="J1017" s="285">
        <v>53486436729</v>
      </c>
      <c r="K1017" s="285">
        <v>53486436729</v>
      </c>
      <c r="L1017" s="285">
        <v>47720131185</v>
      </c>
      <c r="M1017" s="285">
        <v>37607234479</v>
      </c>
      <c r="N1017" s="286">
        <v>8655613802</v>
      </c>
      <c r="O1017" s="286">
        <v>8649397456</v>
      </c>
    </row>
    <row r="1018" spans="1:15" x14ac:dyDescent="0.35">
      <c r="A1018" s="283" t="s">
        <v>333</v>
      </c>
      <c r="B1018" s="283" t="s">
        <v>366</v>
      </c>
      <c r="C1018" s="284" t="s">
        <v>367</v>
      </c>
      <c r="D1018" s="283" t="s">
        <v>73</v>
      </c>
      <c r="E1018" s="284" t="s">
        <v>45</v>
      </c>
      <c r="F1018" s="283" t="s">
        <v>340</v>
      </c>
      <c r="G1018" s="287" t="s">
        <v>579</v>
      </c>
      <c r="H1018" s="283" t="s">
        <v>2103</v>
      </c>
      <c r="I1018" s="284" t="s">
        <v>2104</v>
      </c>
      <c r="J1018" s="285">
        <v>77930590450</v>
      </c>
      <c r="K1018" s="285">
        <v>77930590450</v>
      </c>
      <c r="L1018" s="285">
        <v>73223105146.960007</v>
      </c>
      <c r="M1018" s="285">
        <v>61538928472.970001</v>
      </c>
      <c r="N1018" s="286">
        <v>19010445897.279999</v>
      </c>
      <c r="O1018" s="286">
        <v>18979997236.279999</v>
      </c>
    </row>
    <row r="1019" spans="1:15" x14ac:dyDescent="0.35">
      <c r="A1019" s="283" t="s">
        <v>333</v>
      </c>
      <c r="B1019" s="283" t="s">
        <v>366</v>
      </c>
      <c r="C1019" s="284" t="s">
        <v>367</v>
      </c>
      <c r="D1019" s="283" t="s">
        <v>73</v>
      </c>
      <c r="E1019" s="284" t="s">
        <v>45</v>
      </c>
      <c r="F1019" s="283" t="s">
        <v>340</v>
      </c>
      <c r="G1019" s="287" t="s">
        <v>579</v>
      </c>
      <c r="H1019" s="283" t="s">
        <v>2199</v>
      </c>
      <c r="I1019" s="284" t="s">
        <v>2200</v>
      </c>
      <c r="J1019" s="285">
        <v>29667000000</v>
      </c>
      <c r="K1019" s="285">
        <v>29667000000</v>
      </c>
      <c r="L1019" s="285">
        <v>26970970689</v>
      </c>
      <c r="M1019" s="285">
        <v>22779036510</v>
      </c>
      <c r="N1019" s="286">
        <v>6254429054</v>
      </c>
      <c r="O1019" s="286">
        <v>6249929054</v>
      </c>
    </row>
    <row r="1020" spans="1:15" x14ac:dyDescent="0.35">
      <c r="A1020" s="283" t="s">
        <v>333</v>
      </c>
      <c r="B1020" s="283" t="s">
        <v>366</v>
      </c>
      <c r="C1020" s="284" t="s">
        <v>367</v>
      </c>
      <c r="D1020" s="283" t="s">
        <v>73</v>
      </c>
      <c r="E1020" s="284" t="s">
        <v>45</v>
      </c>
      <c r="F1020" s="283" t="s">
        <v>340</v>
      </c>
      <c r="G1020" s="287" t="s">
        <v>579</v>
      </c>
      <c r="H1020" s="283" t="s">
        <v>2105</v>
      </c>
      <c r="I1020" s="284" t="s">
        <v>2106</v>
      </c>
      <c r="J1020" s="285">
        <v>1519233101531</v>
      </c>
      <c r="K1020" s="285">
        <v>1519233101531</v>
      </c>
      <c r="L1020" s="285">
        <v>1373343515093.78</v>
      </c>
      <c r="M1020" s="285">
        <v>1047398605140.79</v>
      </c>
      <c r="N1020" s="286">
        <v>213850196122.04999</v>
      </c>
      <c r="O1020" s="286">
        <v>213704402143.04999</v>
      </c>
    </row>
    <row r="1021" spans="1:15" x14ac:dyDescent="0.35">
      <c r="A1021" s="283" t="s">
        <v>333</v>
      </c>
      <c r="B1021" s="283" t="s">
        <v>366</v>
      </c>
      <c r="C1021" s="284" t="s">
        <v>367</v>
      </c>
      <c r="D1021" s="283" t="s">
        <v>73</v>
      </c>
      <c r="E1021" s="284" t="s">
        <v>45</v>
      </c>
      <c r="F1021" s="283" t="s">
        <v>339</v>
      </c>
      <c r="G1021" s="287" t="s">
        <v>2152</v>
      </c>
      <c r="H1021" s="283" t="s">
        <v>2207</v>
      </c>
      <c r="I1021" s="284" t="s">
        <v>2208</v>
      </c>
      <c r="J1021" s="285">
        <v>366204000000</v>
      </c>
      <c r="K1021" s="285">
        <v>366204000000</v>
      </c>
      <c r="L1021" s="285">
        <v>225609984375.91</v>
      </c>
      <c r="M1021" s="285">
        <v>75218786526.410004</v>
      </c>
      <c r="N1021" s="286">
        <v>5623886740.6499996</v>
      </c>
      <c r="O1021" s="286">
        <v>5623886740.6499996</v>
      </c>
    </row>
    <row r="1022" spans="1:15" x14ac:dyDescent="0.35">
      <c r="A1022" s="283" t="s">
        <v>333</v>
      </c>
      <c r="B1022" s="283" t="s">
        <v>366</v>
      </c>
      <c r="C1022" s="284" t="s">
        <v>367</v>
      </c>
      <c r="D1022" s="283" t="s">
        <v>73</v>
      </c>
      <c r="E1022" s="284" t="s">
        <v>45</v>
      </c>
      <c r="F1022" s="283" t="s">
        <v>339</v>
      </c>
      <c r="G1022" s="287" t="s">
        <v>2152</v>
      </c>
      <c r="H1022" s="283" t="s">
        <v>2209</v>
      </c>
      <c r="I1022" s="284" t="s">
        <v>2210</v>
      </c>
      <c r="J1022" s="285">
        <v>45399000000</v>
      </c>
      <c r="K1022" s="285">
        <v>45399000000</v>
      </c>
      <c r="L1022" s="285">
        <v>12716571580</v>
      </c>
      <c r="M1022" s="285">
        <v>12716571580</v>
      </c>
      <c r="N1022" s="286">
        <v>12716571580</v>
      </c>
      <c r="O1022" s="286">
        <v>12716571580</v>
      </c>
    </row>
    <row r="1023" spans="1:15" x14ac:dyDescent="0.35">
      <c r="A1023" s="283" t="s">
        <v>333</v>
      </c>
      <c r="B1023" s="283" t="s">
        <v>366</v>
      </c>
      <c r="C1023" s="284" t="s">
        <v>367</v>
      </c>
      <c r="D1023" s="283" t="s">
        <v>76</v>
      </c>
      <c r="E1023" s="284" t="s">
        <v>46</v>
      </c>
      <c r="F1023" s="283" t="s">
        <v>338</v>
      </c>
      <c r="G1023" s="287" t="s">
        <v>578</v>
      </c>
      <c r="H1023" s="283" t="s">
        <v>2195</v>
      </c>
      <c r="I1023" s="284" t="s">
        <v>2196</v>
      </c>
      <c r="J1023" s="285">
        <v>108935190000</v>
      </c>
      <c r="K1023" s="285">
        <v>108935190000</v>
      </c>
      <c r="L1023" s="285">
        <v>108935190000</v>
      </c>
      <c r="M1023" s="285">
        <v>108935190000</v>
      </c>
      <c r="N1023" s="286">
        <v>0</v>
      </c>
      <c r="O1023" s="286">
        <v>0</v>
      </c>
    </row>
    <row r="1024" spans="1:15" x14ac:dyDescent="0.35">
      <c r="A1024" s="283" t="s">
        <v>333</v>
      </c>
      <c r="B1024" s="283" t="s">
        <v>366</v>
      </c>
      <c r="C1024" s="284" t="s">
        <v>367</v>
      </c>
      <c r="D1024" s="283" t="s">
        <v>76</v>
      </c>
      <c r="E1024" s="284" t="s">
        <v>46</v>
      </c>
      <c r="F1024" s="283" t="s">
        <v>340</v>
      </c>
      <c r="G1024" s="287" t="s">
        <v>579</v>
      </c>
      <c r="H1024" s="283" t="s">
        <v>2103</v>
      </c>
      <c r="I1024" s="284" t="s">
        <v>2104</v>
      </c>
      <c r="J1024" s="285">
        <v>38145660000</v>
      </c>
      <c r="K1024" s="285">
        <v>38145660000</v>
      </c>
      <c r="L1024" s="285">
        <v>35898095011</v>
      </c>
      <c r="M1024" s="285">
        <v>25932914238</v>
      </c>
      <c r="N1024" s="286">
        <v>8621255831.3299999</v>
      </c>
      <c r="O1024" s="286">
        <v>8606737831.3299999</v>
      </c>
    </row>
    <row r="1025" spans="1:15" x14ac:dyDescent="0.35">
      <c r="A1025" s="283" t="s">
        <v>333</v>
      </c>
      <c r="B1025" s="283" t="s">
        <v>366</v>
      </c>
      <c r="C1025" s="284" t="s">
        <v>367</v>
      </c>
      <c r="D1025" s="283" t="s">
        <v>76</v>
      </c>
      <c r="E1025" s="284" t="s">
        <v>46</v>
      </c>
      <c r="F1025" s="283" t="s">
        <v>340</v>
      </c>
      <c r="G1025" s="287" t="s">
        <v>579</v>
      </c>
      <c r="H1025" s="283" t="s">
        <v>2105</v>
      </c>
      <c r="I1025" s="284" t="s">
        <v>2106</v>
      </c>
      <c r="J1025" s="285">
        <v>1080781483750</v>
      </c>
      <c r="K1025" s="285">
        <v>1080781483750</v>
      </c>
      <c r="L1025" s="285">
        <v>781645727874.5</v>
      </c>
      <c r="M1025" s="285">
        <v>263576297361.45001</v>
      </c>
      <c r="N1025" s="286">
        <v>232569011495.04001</v>
      </c>
      <c r="O1025" s="286">
        <v>220060120927.23999</v>
      </c>
    </row>
    <row r="1026" spans="1:15" x14ac:dyDescent="0.35">
      <c r="A1026" s="283" t="s">
        <v>333</v>
      </c>
      <c r="B1026" s="283" t="s">
        <v>366</v>
      </c>
      <c r="C1026" s="284" t="s">
        <v>367</v>
      </c>
      <c r="D1026" s="283" t="s">
        <v>76</v>
      </c>
      <c r="E1026" s="284" t="s">
        <v>46</v>
      </c>
      <c r="F1026" s="283" t="s">
        <v>336</v>
      </c>
      <c r="G1026" s="287" t="s">
        <v>364</v>
      </c>
      <c r="H1026" s="283" t="s">
        <v>2101</v>
      </c>
      <c r="I1026" s="284" t="s">
        <v>2102</v>
      </c>
      <c r="J1026" s="285">
        <v>224800000000</v>
      </c>
      <c r="K1026" s="285">
        <v>224800000000</v>
      </c>
      <c r="L1026" s="285">
        <v>126824833346.33</v>
      </c>
      <c r="M1026" s="285">
        <v>41800448523.82</v>
      </c>
      <c r="N1026" s="286">
        <v>9210947818.7800007</v>
      </c>
      <c r="O1026" s="286">
        <v>9164422920.5799999</v>
      </c>
    </row>
    <row r="1027" spans="1:15" x14ac:dyDescent="0.35">
      <c r="A1027" s="283" t="s">
        <v>333</v>
      </c>
      <c r="B1027" s="283" t="s">
        <v>366</v>
      </c>
      <c r="C1027" s="284" t="s">
        <v>367</v>
      </c>
      <c r="D1027" s="283" t="s">
        <v>76</v>
      </c>
      <c r="E1027" s="284" t="s">
        <v>46</v>
      </c>
      <c r="F1027" s="283" t="s">
        <v>339</v>
      </c>
      <c r="G1027" s="287" t="s">
        <v>2152</v>
      </c>
      <c r="H1027" s="283" t="s">
        <v>2209</v>
      </c>
      <c r="I1027" s="284" t="s">
        <v>2210</v>
      </c>
      <c r="J1027" s="285">
        <v>128057465000</v>
      </c>
      <c r="K1027" s="285">
        <v>128057465000</v>
      </c>
      <c r="L1027" s="285">
        <v>125821441998</v>
      </c>
      <c r="M1027" s="285">
        <v>51713111752.18</v>
      </c>
      <c r="N1027" s="286">
        <v>26093794566.699997</v>
      </c>
      <c r="O1027" s="286">
        <v>25822974823.699997</v>
      </c>
    </row>
    <row r="1028" spans="1:15" x14ac:dyDescent="0.35">
      <c r="A1028" s="283" t="s">
        <v>333</v>
      </c>
      <c r="B1028" s="283" t="s">
        <v>369</v>
      </c>
      <c r="C1028" s="284" t="s">
        <v>370</v>
      </c>
      <c r="D1028" s="283" t="s">
        <v>73</v>
      </c>
      <c r="E1028" s="284" t="s">
        <v>45</v>
      </c>
      <c r="F1028" s="283" t="s">
        <v>338</v>
      </c>
      <c r="G1028" s="287" t="s">
        <v>578</v>
      </c>
      <c r="H1028" s="283" t="s">
        <v>2211</v>
      </c>
      <c r="I1028" s="284" t="s">
        <v>2212</v>
      </c>
      <c r="J1028" s="285">
        <v>1841390644</v>
      </c>
      <c r="K1028" s="285">
        <v>1841390644</v>
      </c>
      <c r="L1028" s="285">
        <v>1791667778</v>
      </c>
      <c r="M1028" s="285">
        <v>1791667778</v>
      </c>
      <c r="N1028" s="286">
        <v>254152068</v>
      </c>
      <c r="O1028" s="286">
        <v>254152068</v>
      </c>
    </row>
    <row r="1029" spans="1:15" x14ac:dyDescent="0.35">
      <c r="A1029" s="283" t="s">
        <v>333</v>
      </c>
      <c r="B1029" s="283" t="s">
        <v>369</v>
      </c>
      <c r="C1029" s="284" t="s">
        <v>370</v>
      </c>
      <c r="D1029" s="283" t="s">
        <v>73</v>
      </c>
      <c r="E1029" s="284" t="s">
        <v>45</v>
      </c>
      <c r="F1029" s="283" t="s">
        <v>338</v>
      </c>
      <c r="G1029" s="287" t="s">
        <v>578</v>
      </c>
      <c r="H1029" s="283" t="s">
        <v>2219</v>
      </c>
      <c r="I1029" s="284" t="s">
        <v>2220</v>
      </c>
      <c r="J1029" s="285">
        <v>8500000000</v>
      </c>
      <c r="K1029" s="285">
        <v>8500000000</v>
      </c>
      <c r="L1029" s="285">
        <v>7662622866</v>
      </c>
      <c r="M1029" s="285">
        <v>7586897543</v>
      </c>
      <c r="N1029" s="286">
        <v>1632713691</v>
      </c>
      <c r="O1029" s="286">
        <v>1632713691</v>
      </c>
    </row>
    <row r="1030" spans="1:15" x14ac:dyDescent="0.35">
      <c r="A1030" s="283" t="s">
        <v>333</v>
      </c>
      <c r="B1030" s="283" t="s">
        <v>369</v>
      </c>
      <c r="C1030" s="284" t="s">
        <v>370</v>
      </c>
      <c r="D1030" s="283" t="s">
        <v>73</v>
      </c>
      <c r="E1030" s="284" t="s">
        <v>45</v>
      </c>
      <c r="F1030" s="283" t="s">
        <v>338</v>
      </c>
      <c r="G1030" s="287" t="s">
        <v>578</v>
      </c>
      <c r="H1030" s="283" t="s">
        <v>2213</v>
      </c>
      <c r="I1030" s="284" t="s">
        <v>2214</v>
      </c>
      <c r="J1030" s="285">
        <v>108247136</v>
      </c>
      <c r="K1030" s="285">
        <v>108247136</v>
      </c>
      <c r="L1030" s="285">
        <v>108247136</v>
      </c>
      <c r="M1030" s="285">
        <v>108247136</v>
      </c>
      <c r="N1030" s="286">
        <v>2000000</v>
      </c>
      <c r="O1030" s="286">
        <v>2000000</v>
      </c>
    </row>
    <row r="1031" spans="1:15" x14ac:dyDescent="0.35">
      <c r="A1031" s="283" t="s">
        <v>333</v>
      </c>
      <c r="B1031" s="283" t="s">
        <v>369</v>
      </c>
      <c r="C1031" s="284" t="s">
        <v>370</v>
      </c>
      <c r="D1031" s="283" t="s">
        <v>73</v>
      </c>
      <c r="E1031" s="284" t="s">
        <v>45</v>
      </c>
      <c r="F1031" s="283" t="s">
        <v>339</v>
      </c>
      <c r="G1031" s="287" t="s">
        <v>2152</v>
      </c>
      <c r="H1031" s="283" t="s">
        <v>727</v>
      </c>
      <c r="I1031" s="284" t="s">
        <v>728</v>
      </c>
      <c r="J1031" s="285">
        <v>100000000</v>
      </c>
      <c r="K1031" s="285">
        <v>100000000</v>
      </c>
      <c r="L1031" s="285">
        <v>100000000</v>
      </c>
      <c r="M1031" s="285">
        <v>100000000</v>
      </c>
      <c r="N1031" s="286">
        <v>19000000</v>
      </c>
      <c r="O1031" s="286">
        <v>19000000</v>
      </c>
    </row>
    <row r="1032" spans="1:15" x14ac:dyDescent="0.35">
      <c r="A1032" s="283" t="s">
        <v>333</v>
      </c>
      <c r="B1032" s="283" t="s">
        <v>369</v>
      </c>
      <c r="C1032" s="284" t="s">
        <v>370</v>
      </c>
      <c r="D1032" s="283" t="s">
        <v>73</v>
      </c>
      <c r="E1032" s="284" t="s">
        <v>45</v>
      </c>
      <c r="F1032" s="283" t="s">
        <v>339</v>
      </c>
      <c r="G1032" s="287" t="s">
        <v>2152</v>
      </c>
      <c r="H1032" s="283" t="s">
        <v>729</v>
      </c>
      <c r="I1032" s="284" t="s">
        <v>730</v>
      </c>
      <c r="J1032" s="285">
        <v>226000000</v>
      </c>
      <c r="K1032" s="285">
        <v>226000000</v>
      </c>
      <c r="L1032" s="285">
        <v>108365518</v>
      </c>
      <c r="M1032" s="285">
        <v>46597985</v>
      </c>
      <c r="N1032" s="286">
        <v>8000000</v>
      </c>
      <c r="O1032" s="286">
        <v>8000000</v>
      </c>
    </row>
    <row r="1033" spans="1:15" x14ac:dyDescent="0.35">
      <c r="A1033" s="283" t="s">
        <v>333</v>
      </c>
      <c r="B1033" s="283" t="s">
        <v>369</v>
      </c>
      <c r="C1033" s="284" t="s">
        <v>370</v>
      </c>
      <c r="D1033" s="283" t="s">
        <v>73</v>
      </c>
      <c r="E1033" s="284" t="s">
        <v>45</v>
      </c>
      <c r="F1033" s="283" t="s">
        <v>339</v>
      </c>
      <c r="G1033" s="287" t="s">
        <v>2152</v>
      </c>
      <c r="H1033" s="283" t="s">
        <v>2215</v>
      </c>
      <c r="I1033" s="284" t="s">
        <v>2216</v>
      </c>
      <c r="J1033" s="285">
        <v>100000000</v>
      </c>
      <c r="K1033" s="285">
        <v>100000000</v>
      </c>
      <c r="L1033" s="285">
        <v>100000000</v>
      </c>
      <c r="M1033" s="285">
        <v>100000000</v>
      </c>
      <c r="N1033" s="286">
        <v>25000000</v>
      </c>
      <c r="O1033" s="286">
        <v>25000000</v>
      </c>
    </row>
    <row r="1034" spans="1:15" x14ac:dyDescent="0.35">
      <c r="A1034" s="283" t="s">
        <v>333</v>
      </c>
      <c r="B1034" s="283" t="s">
        <v>369</v>
      </c>
      <c r="C1034" s="284" t="s">
        <v>370</v>
      </c>
      <c r="D1034" s="283" t="s">
        <v>73</v>
      </c>
      <c r="E1034" s="284" t="s">
        <v>45</v>
      </c>
      <c r="F1034" s="283" t="s">
        <v>339</v>
      </c>
      <c r="G1034" s="287" t="s">
        <v>2152</v>
      </c>
      <c r="H1034" s="283" t="s">
        <v>2217</v>
      </c>
      <c r="I1034" s="284" t="s">
        <v>2218</v>
      </c>
      <c r="J1034" s="285">
        <v>100000000</v>
      </c>
      <c r="K1034" s="285">
        <v>100000000</v>
      </c>
      <c r="L1034" s="285">
        <v>0</v>
      </c>
      <c r="M1034" s="285">
        <v>0</v>
      </c>
      <c r="N1034" s="286">
        <v>0</v>
      </c>
      <c r="O1034" s="286">
        <v>0</v>
      </c>
    </row>
    <row r="1035" spans="1:15" x14ac:dyDescent="0.35">
      <c r="A1035" s="283" t="s">
        <v>333</v>
      </c>
      <c r="B1035" s="283" t="s">
        <v>382</v>
      </c>
      <c r="C1035" s="284" t="s">
        <v>383</v>
      </c>
      <c r="D1035" s="283" t="s">
        <v>73</v>
      </c>
      <c r="E1035" s="284" t="s">
        <v>45</v>
      </c>
      <c r="F1035" s="283" t="s">
        <v>338</v>
      </c>
      <c r="G1035" s="287" t="s">
        <v>578</v>
      </c>
      <c r="H1035" s="283" t="s">
        <v>2221</v>
      </c>
      <c r="I1035" s="284" t="s">
        <v>2222</v>
      </c>
      <c r="J1035" s="285">
        <v>5938484826</v>
      </c>
      <c r="K1035" s="285">
        <v>5938484826</v>
      </c>
      <c r="L1035" s="285">
        <v>1079938231</v>
      </c>
      <c r="M1035" s="285">
        <v>1079938231</v>
      </c>
      <c r="N1035" s="286">
        <v>250166385</v>
      </c>
      <c r="O1035" s="286">
        <v>250166385</v>
      </c>
    </row>
    <row r="1036" spans="1:15" x14ac:dyDescent="0.35">
      <c r="A1036" s="283" t="s">
        <v>333</v>
      </c>
      <c r="B1036" s="283" t="s">
        <v>382</v>
      </c>
      <c r="C1036" s="284" t="s">
        <v>383</v>
      </c>
      <c r="D1036" s="283" t="s">
        <v>73</v>
      </c>
      <c r="E1036" s="284" t="s">
        <v>45</v>
      </c>
      <c r="F1036" s="283" t="s">
        <v>338</v>
      </c>
      <c r="G1036" s="287" t="s">
        <v>578</v>
      </c>
      <c r="H1036" s="283" t="s">
        <v>2223</v>
      </c>
      <c r="I1036" s="284" t="s">
        <v>2224</v>
      </c>
      <c r="J1036" s="285">
        <v>5335301248</v>
      </c>
      <c r="K1036" s="285">
        <v>5335301248</v>
      </c>
      <c r="L1036" s="285">
        <v>4910665641.6700001</v>
      </c>
      <c r="M1036" s="285">
        <v>4856674737.6700001</v>
      </c>
      <c r="N1036" s="286">
        <v>1171829709.1099999</v>
      </c>
      <c r="O1036" s="286">
        <v>1171829709.1099999</v>
      </c>
    </row>
    <row r="1037" spans="1:15" x14ac:dyDescent="0.35">
      <c r="A1037" s="283" t="s">
        <v>333</v>
      </c>
      <c r="B1037" s="283" t="s">
        <v>382</v>
      </c>
      <c r="C1037" s="284" t="s">
        <v>383</v>
      </c>
      <c r="D1037" s="283" t="s">
        <v>73</v>
      </c>
      <c r="E1037" s="284" t="s">
        <v>45</v>
      </c>
      <c r="F1037" s="283" t="s">
        <v>339</v>
      </c>
      <c r="G1037" s="287" t="s">
        <v>2152</v>
      </c>
      <c r="H1037" s="283" t="s">
        <v>731</v>
      </c>
      <c r="I1037" s="284" t="s">
        <v>732</v>
      </c>
      <c r="J1037" s="285">
        <v>400104470</v>
      </c>
      <c r="K1037" s="285">
        <v>400104470</v>
      </c>
      <c r="L1037" s="285">
        <v>386698670</v>
      </c>
      <c r="M1037" s="285">
        <v>386698670</v>
      </c>
      <c r="N1037" s="286">
        <v>80216267</v>
      </c>
      <c r="O1037" s="286">
        <v>80216267</v>
      </c>
    </row>
    <row r="1038" spans="1:15" x14ac:dyDescent="0.35">
      <c r="A1038" s="283" t="s">
        <v>139</v>
      </c>
      <c r="B1038" s="283" t="s">
        <v>140</v>
      </c>
      <c r="C1038" s="284" t="s">
        <v>141</v>
      </c>
      <c r="D1038" s="283" t="s">
        <v>73</v>
      </c>
      <c r="E1038" s="284" t="s">
        <v>45</v>
      </c>
      <c r="F1038" s="283" t="s">
        <v>149</v>
      </c>
      <c r="G1038" s="287" t="s">
        <v>150</v>
      </c>
      <c r="H1038" s="283" t="s">
        <v>2459</v>
      </c>
      <c r="I1038" s="284" t="s">
        <v>2460</v>
      </c>
      <c r="J1038" s="285">
        <v>4200000000</v>
      </c>
      <c r="K1038" s="285">
        <v>949636459</v>
      </c>
      <c r="L1038" s="285">
        <v>949636459</v>
      </c>
      <c r="M1038" s="285">
        <v>669090818</v>
      </c>
      <c r="N1038" s="286">
        <v>138672996</v>
      </c>
      <c r="O1038" s="286">
        <v>138672996</v>
      </c>
    </row>
    <row r="1039" spans="1:15" x14ac:dyDescent="0.35">
      <c r="A1039" s="283" t="s">
        <v>139</v>
      </c>
      <c r="B1039" s="283" t="s">
        <v>140</v>
      </c>
      <c r="C1039" s="284" t="s">
        <v>141</v>
      </c>
      <c r="D1039" s="283" t="s">
        <v>73</v>
      </c>
      <c r="E1039" s="284" t="s">
        <v>45</v>
      </c>
      <c r="F1039" s="283" t="s">
        <v>149</v>
      </c>
      <c r="G1039" s="287" t="s">
        <v>150</v>
      </c>
      <c r="H1039" s="283" t="s">
        <v>2473</v>
      </c>
      <c r="I1039" s="284" t="s">
        <v>2474</v>
      </c>
      <c r="J1039" s="285">
        <v>1828000000</v>
      </c>
      <c r="K1039" s="285">
        <v>1213597712</v>
      </c>
      <c r="L1039" s="285">
        <v>1203959227</v>
      </c>
      <c r="M1039" s="285">
        <v>901738397</v>
      </c>
      <c r="N1039" s="286">
        <v>209105573</v>
      </c>
      <c r="O1039" s="286">
        <v>209105573</v>
      </c>
    </row>
    <row r="1040" spans="1:15" x14ac:dyDescent="0.35">
      <c r="A1040" s="283" t="s">
        <v>139</v>
      </c>
      <c r="B1040" s="283" t="s">
        <v>140</v>
      </c>
      <c r="C1040" s="284" t="s">
        <v>141</v>
      </c>
      <c r="D1040" s="283" t="s">
        <v>73</v>
      </c>
      <c r="E1040" s="284" t="s">
        <v>45</v>
      </c>
      <c r="F1040" s="283" t="s">
        <v>147</v>
      </c>
      <c r="G1040" s="287" t="s">
        <v>148</v>
      </c>
      <c r="H1040" s="283" t="s">
        <v>2475</v>
      </c>
      <c r="I1040" s="284" t="s">
        <v>2476</v>
      </c>
      <c r="J1040" s="285">
        <v>800000000</v>
      </c>
      <c r="K1040" s="285">
        <v>800000000</v>
      </c>
      <c r="L1040" s="285">
        <v>404039414</v>
      </c>
      <c r="M1040" s="285">
        <v>247039414</v>
      </c>
      <c r="N1040" s="286">
        <v>65587097</v>
      </c>
      <c r="O1040" s="286">
        <v>65587097</v>
      </c>
    </row>
    <row r="1041" spans="1:15" x14ac:dyDescent="0.35">
      <c r="A1041" s="283" t="s">
        <v>139</v>
      </c>
      <c r="B1041" s="283" t="s">
        <v>140</v>
      </c>
      <c r="C1041" s="284" t="s">
        <v>141</v>
      </c>
      <c r="D1041" s="283" t="s">
        <v>73</v>
      </c>
      <c r="E1041" s="284" t="s">
        <v>45</v>
      </c>
      <c r="F1041" s="283" t="s">
        <v>142</v>
      </c>
      <c r="G1041" s="287" t="s">
        <v>143</v>
      </c>
      <c r="H1041" s="283" t="s">
        <v>2479</v>
      </c>
      <c r="I1041" s="284" t="s">
        <v>2480</v>
      </c>
      <c r="J1041" s="285">
        <v>154000000000</v>
      </c>
      <c r="K1041" s="285">
        <v>142690450823</v>
      </c>
      <c r="L1041" s="285">
        <v>147978628807</v>
      </c>
      <c r="M1041" s="285">
        <v>4443978831</v>
      </c>
      <c r="N1041" s="286">
        <v>2649819469</v>
      </c>
      <c r="O1041" s="286">
        <v>2649819469</v>
      </c>
    </row>
    <row r="1042" spans="1:15" x14ac:dyDescent="0.35">
      <c r="A1042" s="283" t="s">
        <v>139</v>
      </c>
      <c r="B1042" s="283" t="s">
        <v>140</v>
      </c>
      <c r="C1042" s="284" t="s">
        <v>141</v>
      </c>
      <c r="D1042" s="283" t="s">
        <v>73</v>
      </c>
      <c r="E1042" s="284" t="s">
        <v>45</v>
      </c>
      <c r="F1042" s="283" t="s">
        <v>162</v>
      </c>
      <c r="G1042" s="287" t="s">
        <v>163</v>
      </c>
      <c r="H1042" s="283" t="s">
        <v>3131</v>
      </c>
      <c r="I1042" s="284" t="s">
        <v>3132</v>
      </c>
      <c r="J1042" s="285">
        <v>350000000</v>
      </c>
      <c r="K1042" s="285">
        <v>327917942</v>
      </c>
      <c r="L1042" s="285">
        <v>329000000</v>
      </c>
      <c r="M1042" s="285">
        <v>189970728</v>
      </c>
      <c r="N1042" s="286">
        <v>48733008</v>
      </c>
      <c r="O1042" s="286">
        <v>48733008</v>
      </c>
    </row>
    <row r="1043" spans="1:15" x14ac:dyDescent="0.35">
      <c r="A1043" s="283" t="s">
        <v>139</v>
      </c>
      <c r="B1043" s="283" t="s">
        <v>140</v>
      </c>
      <c r="C1043" s="284" t="s">
        <v>141</v>
      </c>
      <c r="D1043" s="283" t="s">
        <v>73</v>
      </c>
      <c r="E1043" s="284" t="s">
        <v>45</v>
      </c>
      <c r="F1043" s="283" t="s">
        <v>145</v>
      </c>
      <c r="G1043" s="287" t="s">
        <v>146</v>
      </c>
      <c r="H1043" s="283" t="s">
        <v>2485</v>
      </c>
      <c r="I1043" s="284" t="s">
        <v>2486</v>
      </c>
      <c r="J1043" s="285">
        <v>3850000000</v>
      </c>
      <c r="K1043" s="285">
        <v>3505975832</v>
      </c>
      <c r="L1043" s="285">
        <v>2445055438</v>
      </c>
      <c r="M1043" s="285">
        <v>1287516266</v>
      </c>
      <c r="N1043" s="286">
        <v>289611889</v>
      </c>
      <c r="O1043" s="286">
        <v>289611889</v>
      </c>
    </row>
    <row r="1044" spans="1:15" x14ac:dyDescent="0.35">
      <c r="A1044" s="283" t="s">
        <v>139</v>
      </c>
      <c r="B1044" s="283" t="s">
        <v>140</v>
      </c>
      <c r="C1044" s="284" t="s">
        <v>141</v>
      </c>
      <c r="D1044" s="283" t="s">
        <v>73</v>
      </c>
      <c r="E1044" s="284" t="s">
        <v>45</v>
      </c>
      <c r="F1044" s="283" t="s">
        <v>145</v>
      </c>
      <c r="G1044" s="287" t="s">
        <v>146</v>
      </c>
      <c r="H1044" s="283" t="s">
        <v>2455</v>
      </c>
      <c r="I1044" s="284" t="s">
        <v>2456</v>
      </c>
      <c r="J1044" s="285">
        <v>6000000000</v>
      </c>
      <c r="K1044" s="285">
        <v>6000000000</v>
      </c>
      <c r="L1044" s="285">
        <v>6000000000</v>
      </c>
      <c r="M1044" s="285">
        <v>3732318002</v>
      </c>
      <c r="N1044" s="286">
        <v>763606638</v>
      </c>
      <c r="O1044" s="286">
        <v>760139971</v>
      </c>
    </row>
    <row r="1045" spans="1:15" x14ac:dyDescent="0.35">
      <c r="A1045" s="283" t="s">
        <v>139</v>
      </c>
      <c r="B1045" s="283" t="s">
        <v>140</v>
      </c>
      <c r="C1045" s="284" t="s">
        <v>141</v>
      </c>
      <c r="D1045" s="283" t="s">
        <v>73</v>
      </c>
      <c r="E1045" s="284" t="s">
        <v>45</v>
      </c>
      <c r="F1045" s="283" t="s">
        <v>145</v>
      </c>
      <c r="G1045" s="287" t="s">
        <v>146</v>
      </c>
      <c r="H1045" s="283" t="s">
        <v>2483</v>
      </c>
      <c r="I1045" s="284" t="s">
        <v>2484</v>
      </c>
      <c r="J1045" s="285">
        <v>1261000000</v>
      </c>
      <c r="K1045" s="285">
        <v>489220000</v>
      </c>
      <c r="L1045" s="285">
        <v>1162967001</v>
      </c>
      <c r="M1045" s="285">
        <v>451583668</v>
      </c>
      <c r="N1045" s="286">
        <v>77311667</v>
      </c>
      <c r="O1045" s="286">
        <v>77311667</v>
      </c>
    </row>
    <row r="1046" spans="1:15" x14ac:dyDescent="0.35">
      <c r="A1046" s="283" t="s">
        <v>139</v>
      </c>
      <c r="B1046" s="283" t="s">
        <v>140</v>
      </c>
      <c r="C1046" s="284" t="s">
        <v>141</v>
      </c>
      <c r="D1046" s="283" t="s">
        <v>73</v>
      </c>
      <c r="E1046" s="284" t="s">
        <v>45</v>
      </c>
      <c r="F1046" s="283" t="s">
        <v>145</v>
      </c>
      <c r="G1046" s="287" t="s">
        <v>146</v>
      </c>
      <c r="H1046" s="283" t="s">
        <v>2465</v>
      </c>
      <c r="I1046" s="284" t="s">
        <v>2466</v>
      </c>
      <c r="J1046" s="285">
        <v>3000000000</v>
      </c>
      <c r="K1046" s="285">
        <v>3000000000</v>
      </c>
      <c r="L1046" s="285">
        <v>2636842763</v>
      </c>
      <c r="M1046" s="285">
        <v>1193855178</v>
      </c>
      <c r="N1046" s="286">
        <v>196901739</v>
      </c>
      <c r="O1046" s="286">
        <v>196901739</v>
      </c>
    </row>
    <row r="1047" spans="1:15" x14ac:dyDescent="0.35">
      <c r="A1047" s="283" t="s">
        <v>139</v>
      </c>
      <c r="B1047" s="283" t="s">
        <v>140</v>
      </c>
      <c r="C1047" s="284" t="s">
        <v>141</v>
      </c>
      <c r="D1047" s="283" t="s">
        <v>73</v>
      </c>
      <c r="E1047" s="284" t="s">
        <v>45</v>
      </c>
      <c r="F1047" s="283" t="s">
        <v>145</v>
      </c>
      <c r="G1047" s="287" t="s">
        <v>146</v>
      </c>
      <c r="H1047" s="283" t="s">
        <v>2463</v>
      </c>
      <c r="I1047" s="284" t="s">
        <v>2464</v>
      </c>
      <c r="J1047" s="285">
        <v>700000000</v>
      </c>
      <c r="K1047" s="285">
        <v>544056760</v>
      </c>
      <c r="L1047" s="285">
        <v>559643914</v>
      </c>
      <c r="M1047" s="285">
        <v>429708587</v>
      </c>
      <c r="N1047" s="286">
        <v>56610842</v>
      </c>
      <c r="O1047" s="286">
        <v>56610842</v>
      </c>
    </row>
    <row r="1048" spans="1:15" x14ac:dyDescent="0.35">
      <c r="A1048" s="283" t="s">
        <v>139</v>
      </c>
      <c r="B1048" s="283" t="s">
        <v>140</v>
      </c>
      <c r="C1048" s="284" t="s">
        <v>141</v>
      </c>
      <c r="D1048" s="283" t="s">
        <v>73</v>
      </c>
      <c r="E1048" s="284" t="s">
        <v>45</v>
      </c>
      <c r="F1048" s="283" t="s">
        <v>145</v>
      </c>
      <c r="G1048" s="287" t="s">
        <v>146</v>
      </c>
      <c r="H1048" s="283" t="s">
        <v>2471</v>
      </c>
      <c r="I1048" s="284" t="s">
        <v>2472</v>
      </c>
      <c r="J1048" s="285">
        <v>2900000000</v>
      </c>
      <c r="K1048" s="285">
        <v>1437147268</v>
      </c>
      <c r="L1048" s="285">
        <v>1098181468</v>
      </c>
      <c r="M1048" s="285">
        <v>1018445034</v>
      </c>
      <c r="N1048" s="286">
        <v>202985534</v>
      </c>
      <c r="O1048" s="286">
        <v>202985534</v>
      </c>
    </row>
    <row r="1049" spans="1:15" x14ac:dyDescent="0.35">
      <c r="A1049" s="283" t="s">
        <v>139</v>
      </c>
      <c r="B1049" s="283" t="s">
        <v>140</v>
      </c>
      <c r="C1049" s="284" t="s">
        <v>141</v>
      </c>
      <c r="D1049" s="283" t="s">
        <v>73</v>
      </c>
      <c r="E1049" s="284" t="s">
        <v>45</v>
      </c>
      <c r="F1049" s="283" t="s">
        <v>145</v>
      </c>
      <c r="G1049" s="287" t="s">
        <v>146</v>
      </c>
      <c r="H1049" s="283" t="s">
        <v>3133</v>
      </c>
      <c r="I1049" s="284" t="s">
        <v>3134</v>
      </c>
      <c r="J1049" s="285">
        <v>1000000000</v>
      </c>
      <c r="K1049" s="285">
        <v>157000000</v>
      </c>
      <c r="L1049" s="285">
        <v>1000000000</v>
      </c>
      <c r="M1049" s="285">
        <v>110460487</v>
      </c>
      <c r="N1049" s="286">
        <v>14233333</v>
      </c>
      <c r="O1049" s="286">
        <v>14233333</v>
      </c>
    </row>
    <row r="1050" spans="1:15" x14ac:dyDescent="0.35">
      <c r="A1050" s="283" t="s">
        <v>139</v>
      </c>
      <c r="B1050" s="283" t="s">
        <v>140</v>
      </c>
      <c r="C1050" s="284" t="s">
        <v>141</v>
      </c>
      <c r="D1050" s="283" t="s">
        <v>73</v>
      </c>
      <c r="E1050" s="284" t="s">
        <v>45</v>
      </c>
      <c r="F1050" s="283" t="s">
        <v>145</v>
      </c>
      <c r="G1050" s="287" t="s">
        <v>146</v>
      </c>
      <c r="H1050" s="283" t="s">
        <v>2481</v>
      </c>
      <c r="I1050" s="284" t="s">
        <v>2482</v>
      </c>
      <c r="J1050" s="285">
        <v>650000000</v>
      </c>
      <c r="K1050" s="285">
        <v>596857010</v>
      </c>
      <c r="L1050" s="285">
        <v>272693067.32999998</v>
      </c>
      <c r="M1050" s="285">
        <v>217306066</v>
      </c>
      <c r="N1050" s="286">
        <v>55054666</v>
      </c>
      <c r="O1050" s="286">
        <v>55054666</v>
      </c>
    </row>
    <row r="1051" spans="1:15" x14ac:dyDescent="0.35">
      <c r="A1051" s="283" t="s">
        <v>139</v>
      </c>
      <c r="B1051" s="283" t="s">
        <v>140</v>
      </c>
      <c r="C1051" s="284" t="s">
        <v>141</v>
      </c>
      <c r="D1051" s="283" t="s">
        <v>73</v>
      </c>
      <c r="E1051" s="284" t="s">
        <v>45</v>
      </c>
      <c r="F1051" s="283" t="s">
        <v>144</v>
      </c>
      <c r="G1051" s="287" t="s">
        <v>1606</v>
      </c>
      <c r="H1051" s="283" t="s">
        <v>3129</v>
      </c>
      <c r="I1051" s="284" t="s">
        <v>3130</v>
      </c>
      <c r="J1051" s="285">
        <v>1200000000</v>
      </c>
      <c r="K1051" s="285">
        <v>424000000</v>
      </c>
      <c r="L1051" s="285">
        <v>264350000</v>
      </c>
      <c r="M1051" s="285">
        <v>0</v>
      </c>
      <c r="N1051" s="286">
        <v>0</v>
      </c>
      <c r="O1051" s="286">
        <v>0</v>
      </c>
    </row>
    <row r="1052" spans="1:15" x14ac:dyDescent="0.35">
      <c r="A1052" s="283" t="s">
        <v>139</v>
      </c>
      <c r="B1052" s="283" t="s">
        <v>140</v>
      </c>
      <c r="C1052" s="284" t="s">
        <v>141</v>
      </c>
      <c r="D1052" s="283" t="s">
        <v>73</v>
      </c>
      <c r="E1052" s="284" t="s">
        <v>45</v>
      </c>
      <c r="F1052" s="283" t="s">
        <v>144</v>
      </c>
      <c r="G1052" s="287" t="s">
        <v>1606</v>
      </c>
      <c r="H1052" s="283" t="s">
        <v>2467</v>
      </c>
      <c r="I1052" s="284" t="s">
        <v>2468</v>
      </c>
      <c r="J1052" s="285">
        <v>4000000000</v>
      </c>
      <c r="K1052" s="285">
        <v>2751530153</v>
      </c>
      <c r="L1052" s="285">
        <v>3002464838.1799998</v>
      </c>
      <c r="M1052" s="285">
        <v>2149201379.1500001</v>
      </c>
      <c r="N1052" s="286">
        <v>504310633.5</v>
      </c>
      <c r="O1052" s="286">
        <v>504310633.5</v>
      </c>
    </row>
    <row r="1053" spans="1:15" x14ac:dyDescent="0.35">
      <c r="A1053" s="283" t="s">
        <v>139</v>
      </c>
      <c r="B1053" s="283" t="s">
        <v>140</v>
      </c>
      <c r="C1053" s="284" t="s">
        <v>141</v>
      </c>
      <c r="D1053" s="283" t="s">
        <v>73</v>
      </c>
      <c r="E1053" s="284" t="s">
        <v>45</v>
      </c>
      <c r="F1053" s="283" t="s">
        <v>144</v>
      </c>
      <c r="G1053" s="287" t="s">
        <v>1606</v>
      </c>
      <c r="H1053" s="283" t="s">
        <v>2469</v>
      </c>
      <c r="I1053" s="284" t="s">
        <v>2470</v>
      </c>
      <c r="J1053" s="285">
        <v>400000000</v>
      </c>
      <c r="K1053" s="285">
        <v>150000000</v>
      </c>
      <c r="L1053" s="285">
        <v>150000000</v>
      </c>
      <c r="M1053" s="285">
        <v>30303885</v>
      </c>
      <c r="N1053" s="286">
        <v>30303885</v>
      </c>
      <c r="O1053" s="286">
        <v>30303885</v>
      </c>
    </row>
    <row r="1054" spans="1:15" x14ac:dyDescent="0.35">
      <c r="A1054" s="283" t="s">
        <v>139</v>
      </c>
      <c r="B1054" s="283" t="s">
        <v>140</v>
      </c>
      <c r="C1054" s="284" t="s">
        <v>141</v>
      </c>
      <c r="D1054" s="283" t="s">
        <v>73</v>
      </c>
      <c r="E1054" s="284" t="s">
        <v>45</v>
      </c>
      <c r="F1054" s="283" t="s">
        <v>144</v>
      </c>
      <c r="G1054" s="287" t="s">
        <v>1606</v>
      </c>
      <c r="H1054" s="283" t="s">
        <v>3135</v>
      </c>
      <c r="I1054" s="284" t="s">
        <v>3136</v>
      </c>
      <c r="J1054" s="285">
        <v>300000000</v>
      </c>
      <c r="K1054" s="285">
        <v>0</v>
      </c>
      <c r="L1054" s="285">
        <v>0</v>
      </c>
      <c r="M1054" s="285">
        <v>0</v>
      </c>
      <c r="N1054" s="286">
        <v>0</v>
      </c>
      <c r="O1054" s="286">
        <v>0</v>
      </c>
    </row>
    <row r="1055" spans="1:15" x14ac:dyDescent="0.35">
      <c r="A1055" s="283" t="s">
        <v>139</v>
      </c>
      <c r="B1055" s="283" t="s">
        <v>140</v>
      </c>
      <c r="C1055" s="284" t="s">
        <v>141</v>
      </c>
      <c r="D1055" s="283" t="s">
        <v>73</v>
      </c>
      <c r="E1055" s="284" t="s">
        <v>45</v>
      </c>
      <c r="F1055" s="283" t="s">
        <v>144</v>
      </c>
      <c r="G1055" s="287" t="s">
        <v>1606</v>
      </c>
      <c r="H1055" s="283" t="s">
        <v>3137</v>
      </c>
      <c r="I1055" s="284" t="s">
        <v>3138</v>
      </c>
      <c r="J1055" s="285">
        <v>1000000000</v>
      </c>
      <c r="K1055" s="285">
        <v>416632940</v>
      </c>
      <c r="L1055" s="285">
        <v>467926699</v>
      </c>
      <c r="M1055" s="285">
        <v>404882940</v>
      </c>
      <c r="N1055" s="286">
        <v>82186170</v>
      </c>
      <c r="O1055" s="286">
        <v>82186170</v>
      </c>
    </row>
    <row r="1056" spans="1:15" x14ac:dyDescent="0.35">
      <c r="A1056" s="283" t="s">
        <v>139</v>
      </c>
      <c r="B1056" s="283" t="s">
        <v>140</v>
      </c>
      <c r="C1056" s="284" t="s">
        <v>141</v>
      </c>
      <c r="D1056" s="283" t="s">
        <v>73</v>
      </c>
      <c r="E1056" s="284" t="s">
        <v>45</v>
      </c>
      <c r="F1056" s="283" t="s">
        <v>144</v>
      </c>
      <c r="G1056" s="287" t="s">
        <v>1606</v>
      </c>
      <c r="H1056" s="283" t="s">
        <v>3139</v>
      </c>
      <c r="I1056" s="284" t="s">
        <v>3140</v>
      </c>
      <c r="J1056" s="285">
        <v>900000000</v>
      </c>
      <c r="K1056" s="285">
        <v>850921016</v>
      </c>
      <c r="L1056" s="285">
        <v>850578280</v>
      </c>
      <c r="M1056" s="285">
        <v>836249632.23000002</v>
      </c>
      <c r="N1056" s="286">
        <v>160072207.21000001</v>
      </c>
      <c r="O1056" s="286">
        <v>160072207.21000001</v>
      </c>
    </row>
    <row r="1057" spans="1:15" x14ac:dyDescent="0.35">
      <c r="A1057" s="283" t="s">
        <v>139</v>
      </c>
      <c r="B1057" s="283" t="s">
        <v>140</v>
      </c>
      <c r="C1057" s="284" t="s">
        <v>141</v>
      </c>
      <c r="D1057" s="283" t="s">
        <v>73</v>
      </c>
      <c r="E1057" s="284" t="s">
        <v>45</v>
      </c>
      <c r="F1057" s="283" t="s">
        <v>144</v>
      </c>
      <c r="G1057" s="287" t="s">
        <v>1606</v>
      </c>
      <c r="H1057" s="283" t="s">
        <v>3141</v>
      </c>
      <c r="I1057" s="284" t="s">
        <v>3142</v>
      </c>
      <c r="J1057" s="285">
        <v>2661000000</v>
      </c>
      <c r="K1057" s="285">
        <v>1568420468</v>
      </c>
      <c r="L1057" s="285">
        <v>2061093980</v>
      </c>
      <c r="M1057" s="285">
        <v>782673765</v>
      </c>
      <c r="N1057" s="286">
        <v>157561766</v>
      </c>
      <c r="O1057" s="286">
        <v>157561766</v>
      </c>
    </row>
    <row r="1058" spans="1:15" x14ac:dyDescent="0.35">
      <c r="A1058" s="283" t="s">
        <v>139</v>
      </c>
      <c r="B1058" s="283" t="s">
        <v>140</v>
      </c>
      <c r="C1058" s="284" t="s">
        <v>141</v>
      </c>
      <c r="D1058" s="283" t="s">
        <v>89</v>
      </c>
      <c r="E1058" s="284" t="s">
        <v>45</v>
      </c>
      <c r="F1058" s="283" t="s">
        <v>149</v>
      </c>
      <c r="G1058" s="287" t="s">
        <v>150</v>
      </c>
      <c r="H1058" s="283" t="s">
        <v>2461</v>
      </c>
      <c r="I1058" s="284" t="s">
        <v>2462</v>
      </c>
      <c r="J1058" s="285">
        <v>23000000000</v>
      </c>
      <c r="K1058" s="285">
        <v>23000000000</v>
      </c>
      <c r="L1058" s="285">
        <v>0</v>
      </c>
      <c r="M1058" s="285">
        <v>0</v>
      </c>
      <c r="N1058" s="286">
        <v>0</v>
      </c>
      <c r="O1058" s="286">
        <v>0</v>
      </c>
    </row>
    <row r="1059" spans="1:15" x14ac:dyDescent="0.35">
      <c r="A1059" s="283" t="s">
        <v>139</v>
      </c>
      <c r="B1059" s="283" t="s">
        <v>140</v>
      </c>
      <c r="C1059" s="284" t="s">
        <v>141</v>
      </c>
      <c r="D1059" s="283" t="s">
        <v>89</v>
      </c>
      <c r="E1059" s="284" t="s">
        <v>45</v>
      </c>
      <c r="F1059" s="283" t="s">
        <v>145</v>
      </c>
      <c r="G1059" s="287" t="s">
        <v>146</v>
      </c>
      <c r="H1059" s="283" t="s">
        <v>2477</v>
      </c>
      <c r="I1059" s="284" t="s">
        <v>2478</v>
      </c>
      <c r="J1059" s="285">
        <v>5779412000</v>
      </c>
      <c r="K1059" s="285">
        <v>5779412000</v>
      </c>
      <c r="L1059" s="285">
        <v>5548097898</v>
      </c>
      <c r="M1059" s="285">
        <v>3524389840</v>
      </c>
      <c r="N1059" s="286">
        <v>685683191</v>
      </c>
      <c r="O1059" s="286">
        <v>685683191</v>
      </c>
    </row>
    <row r="1060" spans="1:15" x14ac:dyDescent="0.35">
      <c r="A1060" s="283" t="s">
        <v>139</v>
      </c>
      <c r="B1060" s="283" t="s">
        <v>151</v>
      </c>
      <c r="C1060" s="284" t="s">
        <v>3143</v>
      </c>
      <c r="D1060" s="283" t="s">
        <v>73</v>
      </c>
      <c r="E1060" s="284" t="s">
        <v>45</v>
      </c>
      <c r="F1060" s="283" t="s">
        <v>147</v>
      </c>
      <c r="G1060" s="287" t="s">
        <v>148</v>
      </c>
      <c r="H1060" s="283" t="s">
        <v>2487</v>
      </c>
      <c r="I1060" s="284" t="s">
        <v>2488</v>
      </c>
      <c r="J1060" s="285">
        <v>25300000000</v>
      </c>
      <c r="K1060" s="285">
        <v>25300000000</v>
      </c>
      <c r="L1060" s="285">
        <v>25300000000</v>
      </c>
      <c r="M1060" s="285">
        <v>25300000000</v>
      </c>
      <c r="N1060" s="286">
        <v>0</v>
      </c>
      <c r="O1060" s="286">
        <v>0</v>
      </c>
    </row>
    <row r="1061" spans="1:15" x14ac:dyDescent="0.35">
      <c r="A1061" s="283" t="s">
        <v>139</v>
      </c>
      <c r="B1061" s="283" t="s">
        <v>151</v>
      </c>
      <c r="C1061" s="284" t="s">
        <v>3143</v>
      </c>
      <c r="D1061" s="283" t="s">
        <v>73</v>
      </c>
      <c r="E1061" s="284" t="s">
        <v>45</v>
      </c>
      <c r="F1061" s="283" t="s">
        <v>147</v>
      </c>
      <c r="G1061" s="287" t="s">
        <v>148</v>
      </c>
      <c r="H1061" s="283" t="s">
        <v>2489</v>
      </c>
      <c r="I1061" s="284" t="s">
        <v>2490</v>
      </c>
      <c r="J1061" s="285">
        <v>804806667</v>
      </c>
      <c r="K1061" s="285">
        <v>804806667</v>
      </c>
      <c r="L1061" s="285">
        <v>804806667</v>
      </c>
      <c r="M1061" s="285">
        <v>804806667</v>
      </c>
      <c r="N1061" s="286">
        <v>804806667</v>
      </c>
      <c r="O1061" s="286">
        <v>804806667</v>
      </c>
    </row>
    <row r="1062" spans="1:15" x14ac:dyDescent="0.35">
      <c r="A1062" s="283" t="s">
        <v>139</v>
      </c>
      <c r="B1062" s="283" t="s">
        <v>151</v>
      </c>
      <c r="C1062" s="284" t="s">
        <v>3143</v>
      </c>
      <c r="D1062" s="283" t="s">
        <v>73</v>
      </c>
      <c r="E1062" s="284" t="s">
        <v>45</v>
      </c>
      <c r="F1062" s="283" t="s">
        <v>147</v>
      </c>
      <c r="G1062" s="287" t="s">
        <v>148</v>
      </c>
      <c r="H1062" s="283" t="s">
        <v>2491</v>
      </c>
      <c r="I1062" s="284" t="s">
        <v>2492</v>
      </c>
      <c r="J1062" s="285">
        <v>2000000000</v>
      </c>
      <c r="K1062" s="285">
        <v>2000000000</v>
      </c>
      <c r="L1062" s="285">
        <v>2000000000</v>
      </c>
      <c r="M1062" s="285">
        <v>0</v>
      </c>
      <c r="N1062" s="286">
        <v>0</v>
      </c>
      <c r="O1062" s="286">
        <v>0</v>
      </c>
    </row>
    <row r="1063" spans="1:15" x14ac:dyDescent="0.35">
      <c r="A1063" s="283" t="s">
        <v>139</v>
      </c>
      <c r="B1063" s="283" t="s">
        <v>151</v>
      </c>
      <c r="C1063" s="284" t="s">
        <v>3143</v>
      </c>
      <c r="D1063" s="283" t="s">
        <v>89</v>
      </c>
      <c r="E1063" s="284" t="s">
        <v>45</v>
      </c>
      <c r="F1063" s="283" t="s">
        <v>147</v>
      </c>
      <c r="G1063" s="287" t="s">
        <v>148</v>
      </c>
      <c r="H1063" s="283" t="s">
        <v>2487</v>
      </c>
      <c r="I1063" s="284" t="s">
        <v>2488</v>
      </c>
      <c r="J1063" s="285">
        <v>14199000000</v>
      </c>
      <c r="K1063" s="285">
        <v>14199000000</v>
      </c>
      <c r="L1063" s="285">
        <v>12699000000</v>
      </c>
      <c r="M1063" s="285">
        <v>12699000000</v>
      </c>
      <c r="N1063" s="286">
        <v>0</v>
      </c>
      <c r="O1063" s="286">
        <v>0</v>
      </c>
    </row>
    <row r="1064" spans="1:15" x14ac:dyDescent="0.35">
      <c r="A1064" s="283" t="s">
        <v>139</v>
      </c>
      <c r="B1064" s="283" t="s">
        <v>151</v>
      </c>
      <c r="C1064" s="284" t="s">
        <v>3143</v>
      </c>
      <c r="D1064" s="283" t="s">
        <v>89</v>
      </c>
      <c r="E1064" s="284" t="s">
        <v>45</v>
      </c>
      <c r="F1064" s="283" t="s">
        <v>147</v>
      </c>
      <c r="G1064" s="287" t="s">
        <v>148</v>
      </c>
      <c r="H1064" s="283" t="s">
        <v>2491</v>
      </c>
      <c r="I1064" s="284" t="s">
        <v>2492</v>
      </c>
      <c r="J1064" s="285">
        <v>2586000000</v>
      </c>
      <c r="K1064" s="285">
        <v>2586000000</v>
      </c>
      <c r="L1064" s="285">
        <v>2586000000</v>
      </c>
      <c r="M1064" s="285">
        <v>0</v>
      </c>
      <c r="N1064" s="286">
        <v>0</v>
      </c>
      <c r="O1064" s="286">
        <v>0</v>
      </c>
    </row>
    <row r="1065" spans="1:15" x14ac:dyDescent="0.35">
      <c r="A1065" s="283" t="s">
        <v>139</v>
      </c>
      <c r="B1065" s="283" t="s">
        <v>152</v>
      </c>
      <c r="C1065" s="284" t="s">
        <v>153</v>
      </c>
      <c r="D1065" s="283" t="s">
        <v>73</v>
      </c>
      <c r="E1065" s="284" t="s">
        <v>45</v>
      </c>
      <c r="F1065" s="283" t="s">
        <v>154</v>
      </c>
      <c r="G1065" s="287" t="s">
        <v>155</v>
      </c>
      <c r="H1065" s="283" t="s">
        <v>2493</v>
      </c>
      <c r="I1065" s="284" t="s">
        <v>2494</v>
      </c>
      <c r="J1065" s="285">
        <v>17388000000</v>
      </c>
      <c r="K1065" s="285">
        <v>17388000000</v>
      </c>
      <c r="L1065" s="285">
        <v>17388000000</v>
      </c>
      <c r="M1065" s="285">
        <v>17388000000</v>
      </c>
      <c r="N1065" s="286">
        <v>0</v>
      </c>
      <c r="O1065" s="286">
        <v>0</v>
      </c>
    </row>
    <row r="1066" spans="1:15" x14ac:dyDescent="0.35">
      <c r="A1066" s="283" t="s">
        <v>139</v>
      </c>
      <c r="B1066" s="283" t="s">
        <v>152</v>
      </c>
      <c r="C1066" s="284" t="s">
        <v>153</v>
      </c>
      <c r="D1066" s="283" t="s">
        <v>73</v>
      </c>
      <c r="E1066" s="284" t="s">
        <v>45</v>
      </c>
      <c r="F1066" s="283" t="s">
        <v>154</v>
      </c>
      <c r="G1066" s="287" t="s">
        <v>155</v>
      </c>
      <c r="H1066" s="283" t="s">
        <v>1623</v>
      </c>
      <c r="I1066" s="284" t="s">
        <v>3144</v>
      </c>
      <c r="J1066" s="285">
        <v>75000000000</v>
      </c>
      <c r="K1066" s="285">
        <v>75000000000</v>
      </c>
      <c r="L1066" s="285">
        <v>75000000000</v>
      </c>
      <c r="M1066" s="285">
        <v>75000000000</v>
      </c>
      <c r="N1066" s="286">
        <v>23726991485</v>
      </c>
      <c r="O1066" s="286">
        <v>18903229956</v>
      </c>
    </row>
    <row r="1067" spans="1:15" x14ac:dyDescent="0.35">
      <c r="A1067" s="283" t="s">
        <v>139</v>
      </c>
      <c r="B1067" s="283" t="s">
        <v>152</v>
      </c>
      <c r="C1067" s="284" t="s">
        <v>153</v>
      </c>
      <c r="D1067" s="283" t="s">
        <v>73</v>
      </c>
      <c r="E1067" s="284" t="s">
        <v>45</v>
      </c>
      <c r="F1067" s="283" t="s">
        <v>154</v>
      </c>
      <c r="G1067" s="287" t="s">
        <v>155</v>
      </c>
      <c r="H1067" s="283" t="s">
        <v>2502</v>
      </c>
      <c r="I1067" s="284" t="s">
        <v>2503</v>
      </c>
      <c r="J1067" s="285">
        <v>9671855777</v>
      </c>
      <c r="K1067" s="285">
        <v>9671855777</v>
      </c>
      <c r="L1067" s="285">
        <v>5353533844</v>
      </c>
      <c r="M1067" s="285">
        <v>1182290357</v>
      </c>
      <c r="N1067" s="286">
        <v>135901514.33000001</v>
      </c>
      <c r="O1067" s="286">
        <v>128834916.33</v>
      </c>
    </row>
    <row r="1068" spans="1:15" x14ac:dyDescent="0.35">
      <c r="A1068" s="283" t="s">
        <v>139</v>
      </c>
      <c r="B1068" s="283" t="s">
        <v>152</v>
      </c>
      <c r="C1068" s="284" t="s">
        <v>153</v>
      </c>
      <c r="D1068" s="283" t="s">
        <v>73</v>
      </c>
      <c r="E1068" s="284" t="s">
        <v>45</v>
      </c>
      <c r="F1068" s="283" t="s">
        <v>154</v>
      </c>
      <c r="G1068" s="287" t="s">
        <v>155</v>
      </c>
      <c r="H1068" s="283" t="s">
        <v>1718</v>
      </c>
      <c r="I1068" s="284" t="s">
        <v>1719</v>
      </c>
      <c r="J1068" s="285">
        <v>1000000000</v>
      </c>
      <c r="K1068" s="285">
        <v>1000000000</v>
      </c>
      <c r="L1068" s="285">
        <v>98476798</v>
      </c>
      <c r="M1068" s="285">
        <v>94476797</v>
      </c>
      <c r="N1068" s="286">
        <v>31795534</v>
      </c>
      <c r="O1068" s="286">
        <v>31795534</v>
      </c>
    </row>
    <row r="1069" spans="1:15" x14ac:dyDescent="0.35">
      <c r="A1069" s="283" t="s">
        <v>139</v>
      </c>
      <c r="B1069" s="283" t="s">
        <v>152</v>
      </c>
      <c r="C1069" s="284" t="s">
        <v>153</v>
      </c>
      <c r="D1069" s="283" t="s">
        <v>73</v>
      </c>
      <c r="E1069" s="284" t="s">
        <v>45</v>
      </c>
      <c r="F1069" s="283" t="s">
        <v>154</v>
      </c>
      <c r="G1069" s="287" t="s">
        <v>155</v>
      </c>
      <c r="H1069" s="283" t="s">
        <v>1621</v>
      </c>
      <c r="I1069" s="284" t="s">
        <v>1622</v>
      </c>
      <c r="J1069" s="285">
        <v>25000000000</v>
      </c>
      <c r="K1069" s="285">
        <v>25000000000</v>
      </c>
      <c r="L1069" s="285">
        <v>22944730708</v>
      </c>
      <c r="M1069" s="285">
        <v>3116384200.6700001</v>
      </c>
      <c r="N1069" s="286">
        <v>406287239.37</v>
      </c>
      <c r="O1069" s="286">
        <v>392137587.16000003</v>
      </c>
    </row>
    <row r="1070" spans="1:15" x14ac:dyDescent="0.35">
      <c r="A1070" s="283" t="s">
        <v>139</v>
      </c>
      <c r="B1070" s="283" t="s">
        <v>152</v>
      </c>
      <c r="C1070" s="284" t="s">
        <v>153</v>
      </c>
      <c r="D1070" s="283" t="s">
        <v>73</v>
      </c>
      <c r="E1070" s="284" t="s">
        <v>45</v>
      </c>
      <c r="F1070" s="283" t="s">
        <v>154</v>
      </c>
      <c r="G1070" s="287" t="s">
        <v>155</v>
      </c>
      <c r="H1070" s="283" t="s">
        <v>1706</v>
      </c>
      <c r="I1070" s="284" t="s">
        <v>1707</v>
      </c>
      <c r="J1070" s="285">
        <v>1000000000</v>
      </c>
      <c r="K1070" s="285">
        <v>783240000</v>
      </c>
      <c r="L1070" s="285">
        <v>783240000</v>
      </c>
      <c r="M1070" s="285">
        <v>690094733.32000005</v>
      </c>
      <c r="N1070" s="286">
        <v>140470286.66999999</v>
      </c>
      <c r="O1070" s="286">
        <v>136470286.66999999</v>
      </c>
    </row>
    <row r="1071" spans="1:15" x14ac:dyDescent="0.35">
      <c r="A1071" s="283" t="s">
        <v>139</v>
      </c>
      <c r="B1071" s="283" t="s">
        <v>152</v>
      </c>
      <c r="C1071" s="284" t="s">
        <v>153</v>
      </c>
      <c r="D1071" s="283" t="s">
        <v>73</v>
      </c>
      <c r="E1071" s="284" t="s">
        <v>45</v>
      </c>
      <c r="F1071" s="283" t="s">
        <v>154</v>
      </c>
      <c r="G1071" s="287" t="s">
        <v>155</v>
      </c>
      <c r="H1071" s="283" t="s">
        <v>2530</v>
      </c>
      <c r="I1071" s="284" t="s">
        <v>2531</v>
      </c>
      <c r="J1071" s="285">
        <v>13821144223</v>
      </c>
      <c r="K1071" s="285">
        <v>13821144223</v>
      </c>
      <c r="L1071" s="285">
        <v>1585088534</v>
      </c>
      <c r="M1071" s="285">
        <v>547939087</v>
      </c>
      <c r="N1071" s="286">
        <v>86648599.980000004</v>
      </c>
      <c r="O1071" s="286">
        <v>84699002.299999997</v>
      </c>
    </row>
    <row r="1072" spans="1:15" x14ac:dyDescent="0.35">
      <c r="A1072" s="283" t="s">
        <v>139</v>
      </c>
      <c r="B1072" s="283" t="s">
        <v>152</v>
      </c>
      <c r="C1072" s="284" t="s">
        <v>153</v>
      </c>
      <c r="D1072" s="283" t="s">
        <v>73</v>
      </c>
      <c r="E1072" s="284" t="s">
        <v>45</v>
      </c>
      <c r="F1072" s="283" t="s">
        <v>154</v>
      </c>
      <c r="G1072" s="287" t="s">
        <v>155</v>
      </c>
      <c r="H1072" s="283" t="s">
        <v>1746</v>
      </c>
      <c r="I1072" s="284" t="s">
        <v>1747</v>
      </c>
      <c r="J1072" s="285">
        <v>82612000000</v>
      </c>
      <c r="K1072" s="285">
        <v>82612000000</v>
      </c>
      <c r="L1072" s="285">
        <v>49900000000</v>
      </c>
      <c r="M1072" s="285">
        <v>41015407360</v>
      </c>
      <c r="N1072" s="286">
        <v>0</v>
      </c>
      <c r="O1072" s="286">
        <v>0</v>
      </c>
    </row>
    <row r="1073" spans="1:15" x14ac:dyDescent="0.35">
      <c r="A1073" s="283" t="s">
        <v>139</v>
      </c>
      <c r="B1073" s="283" t="s">
        <v>152</v>
      </c>
      <c r="C1073" s="284" t="s">
        <v>153</v>
      </c>
      <c r="D1073" s="283" t="s">
        <v>73</v>
      </c>
      <c r="E1073" s="284" t="s">
        <v>45</v>
      </c>
      <c r="F1073" s="283" t="s">
        <v>154</v>
      </c>
      <c r="G1073" s="287" t="s">
        <v>155</v>
      </c>
      <c r="H1073" s="283" t="s">
        <v>1611</v>
      </c>
      <c r="I1073" s="284" t="s">
        <v>1612</v>
      </c>
      <c r="J1073" s="285">
        <v>10000000000</v>
      </c>
      <c r="K1073" s="285">
        <v>10000000000</v>
      </c>
      <c r="L1073" s="285">
        <v>1431950000</v>
      </c>
      <c r="M1073" s="285">
        <v>1393717840</v>
      </c>
      <c r="N1073" s="286">
        <v>106404966.45</v>
      </c>
      <c r="O1073" s="286">
        <v>88407965.760000005</v>
      </c>
    </row>
    <row r="1074" spans="1:15" x14ac:dyDescent="0.35">
      <c r="A1074" s="283" t="s">
        <v>139</v>
      </c>
      <c r="B1074" s="283" t="s">
        <v>152</v>
      </c>
      <c r="C1074" s="284" t="s">
        <v>153</v>
      </c>
      <c r="D1074" s="283" t="s">
        <v>73</v>
      </c>
      <c r="E1074" s="284" t="s">
        <v>45</v>
      </c>
      <c r="F1074" s="283" t="s">
        <v>154</v>
      </c>
      <c r="G1074" s="287" t="s">
        <v>155</v>
      </c>
      <c r="H1074" s="283" t="s">
        <v>1613</v>
      </c>
      <c r="I1074" s="284" t="s">
        <v>1614</v>
      </c>
      <c r="J1074" s="285">
        <v>178507000000</v>
      </c>
      <c r="K1074" s="285">
        <v>178507000000</v>
      </c>
      <c r="L1074" s="285">
        <v>178507000000</v>
      </c>
      <c r="M1074" s="285">
        <v>178507000000</v>
      </c>
      <c r="N1074" s="286">
        <v>823558667</v>
      </c>
      <c r="O1074" s="286">
        <v>310774739</v>
      </c>
    </row>
    <row r="1075" spans="1:15" x14ac:dyDescent="0.35">
      <c r="A1075" s="283" t="s">
        <v>139</v>
      </c>
      <c r="B1075" s="283" t="s">
        <v>152</v>
      </c>
      <c r="C1075" s="284" t="s">
        <v>153</v>
      </c>
      <c r="D1075" s="283" t="s">
        <v>73</v>
      </c>
      <c r="E1075" s="284" t="s">
        <v>45</v>
      </c>
      <c r="F1075" s="283" t="s">
        <v>149</v>
      </c>
      <c r="G1075" s="287" t="s">
        <v>150</v>
      </c>
      <c r="H1075" s="283" t="s">
        <v>1724</v>
      </c>
      <c r="I1075" s="284" t="s">
        <v>1725</v>
      </c>
      <c r="J1075" s="285">
        <v>1549868137</v>
      </c>
      <c r="K1075" s="285">
        <v>1549868137</v>
      </c>
      <c r="L1075" s="285">
        <v>1549868137</v>
      </c>
      <c r="M1075" s="285">
        <v>0</v>
      </c>
      <c r="N1075" s="286">
        <v>0</v>
      </c>
      <c r="O1075" s="286">
        <v>0</v>
      </c>
    </row>
    <row r="1076" spans="1:15" x14ac:dyDescent="0.35">
      <c r="A1076" s="283" t="s">
        <v>139</v>
      </c>
      <c r="B1076" s="283" t="s">
        <v>152</v>
      </c>
      <c r="C1076" s="284" t="s">
        <v>153</v>
      </c>
      <c r="D1076" s="283" t="s">
        <v>73</v>
      </c>
      <c r="E1076" s="284" t="s">
        <v>45</v>
      </c>
      <c r="F1076" s="283" t="s">
        <v>149</v>
      </c>
      <c r="G1076" s="287" t="s">
        <v>150</v>
      </c>
      <c r="H1076" s="283" t="s">
        <v>3148</v>
      </c>
      <c r="I1076" s="284" t="s">
        <v>3149</v>
      </c>
      <c r="J1076" s="285">
        <v>230000000000</v>
      </c>
      <c r="K1076" s="285">
        <v>59437282731</v>
      </c>
      <c r="L1076" s="285">
        <v>54069444590.699997</v>
      </c>
      <c r="M1076" s="285">
        <v>51749288099.199997</v>
      </c>
      <c r="N1076" s="286">
        <v>2213843313.75</v>
      </c>
      <c r="O1076" s="286">
        <v>1993469552.25</v>
      </c>
    </row>
    <row r="1077" spans="1:15" x14ac:dyDescent="0.35">
      <c r="A1077" s="283" t="s">
        <v>139</v>
      </c>
      <c r="B1077" s="283" t="s">
        <v>152</v>
      </c>
      <c r="C1077" s="284" t="s">
        <v>153</v>
      </c>
      <c r="D1077" s="283" t="s">
        <v>73</v>
      </c>
      <c r="E1077" s="284" t="s">
        <v>45</v>
      </c>
      <c r="F1077" s="283" t="s">
        <v>149</v>
      </c>
      <c r="G1077" s="287" t="s">
        <v>150</v>
      </c>
      <c r="H1077" s="283" t="s">
        <v>3160</v>
      </c>
      <c r="I1077" s="284" t="s">
        <v>3161</v>
      </c>
      <c r="J1077" s="285">
        <v>20000000000</v>
      </c>
      <c r="K1077" s="285">
        <v>18591984834</v>
      </c>
      <c r="L1077" s="285">
        <v>18591984834</v>
      </c>
      <c r="M1077" s="285">
        <v>18370122974.5</v>
      </c>
      <c r="N1077" s="286">
        <v>11379836801.620001</v>
      </c>
      <c r="O1077" s="286">
        <v>11014542470.620001</v>
      </c>
    </row>
    <row r="1078" spans="1:15" x14ac:dyDescent="0.35">
      <c r="A1078" s="283" t="s">
        <v>139</v>
      </c>
      <c r="B1078" s="283" t="s">
        <v>152</v>
      </c>
      <c r="C1078" s="284" t="s">
        <v>153</v>
      </c>
      <c r="D1078" s="283" t="s">
        <v>73</v>
      </c>
      <c r="E1078" s="284" t="s">
        <v>45</v>
      </c>
      <c r="F1078" s="283" t="s">
        <v>160</v>
      </c>
      <c r="G1078" s="287" t="s">
        <v>161</v>
      </c>
      <c r="H1078" s="283" t="s">
        <v>1694</v>
      </c>
      <c r="I1078" s="284" t="s">
        <v>1695</v>
      </c>
      <c r="J1078" s="285">
        <v>3000000000</v>
      </c>
      <c r="K1078" s="285">
        <v>3000000000</v>
      </c>
      <c r="L1078" s="285">
        <v>2388846684</v>
      </c>
      <c r="M1078" s="285">
        <v>355436223</v>
      </c>
      <c r="N1078" s="286">
        <v>176057184</v>
      </c>
      <c r="O1078" s="286">
        <v>176057184</v>
      </c>
    </row>
    <row r="1079" spans="1:15" x14ac:dyDescent="0.35">
      <c r="A1079" s="283" t="s">
        <v>139</v>
      </c>
      <c r="B1079" s="283" t="s">
        <v>152</v>
      </c>
      <c r="C1079" s="284" t="s">
        <v>153</v>
      </c>
      <c r="D1079" s="283" t="s">
        <v>73</v>
      </c>
      <c r="E1079" s="284" t="s">
        <v>45</v>
      </c>
      <c r="F1079" s="283" t="s">
        <v>147</v>
      </c>
      <c r="G1079" s="287" t="s">
        <v>148</v>
      </c>
      <c r="H1079" s="283" t="s">
        <v>2516</v>
      </c>
      <c r="I1079" s="284" t="s">
        <v>2517</v>
      </c>
      <c r="J1079" s="285">
        <v>330000000</v>
      </c>
      <c r="K1079" s="285">
        <v>330000000</v>
      </c>
      <c r="L1079" s="285">
        <v>76805425</v>
      </c>
      <c r="M1079" s="285">
        <v>51152000</v>
      </c>
      <c r="N1079" s="286">
        <v>0</v>
      </c>
      <c r="O1079" s="286">
        <v>0</v>
      </c>
    </row>
    <row r="1080" spans="1:15" x14ac:dyDescent="0.35">
      <c r="A1080" s="283" t="s">
        <v>139</v>
      </c>
      <c r="B1080" s="283" t="s">
        <v>152</v>
      </c>
      <c r="C1080" s="284" t="s">
        <v>153</v>
      </c>
      <c r="D1080" s="283" t="s">
        <v>73</v>
      </c>
      <c r="E1080" s="284" t="s">
        <v>45</v>
      </c>
      <c r="F1080" s="283" t="s">
        <v>162</v>
      </c>
      <c r="G1080" s="287" t="s">
        <v>163</v>
      </c>
      <c r="H1080" s="283" t="s">
        <v>2538</v>
      </c>
      <c r="I1080" s="284" t="s">
        <v>2539</v>
      </c>
      <c r="J1080" s="285">
        <v>300000000</v>
      </c>
      <c r="K1080" s="285">
        <v>184130000</v>
      </c>
      <c r="L1080" s="285">
        <v>184130000</v>
      </c>
      <c r="M1080" s="285">
        <v>184130000</v>
      </c>
      <c r="N1080" s="286">
        <v>51500000</v>
      </c>
      <c r="O1080" s="286">
        <v>36050000</v>
      </c>
    </row>
    <row r="1081" spans="1:15" x14ac:dyDescent="0.35">
      <c r="A1081" s="283" t="s">
        <v>139</v>
      </c>
      <c r="B1081" s="283" t="s">
        <v>152</v>
      </c>
      <c r="C1081" s="284" t="s">
        <v>153</v>
      </c>
      <c r="D1081" s="283" t="s">
        <v>73</v>
      </c>
      <c r="E1081" s="284" t="s">
        <v>45</v>
      </c>
      <c r="F1081" s="283" t="s">
        <v>162</v>
      </c>
      <c r="G1081" s="287" t="s">
        <v>163</v>
      </c>
      <c r="H1081" s="283" t="s">
        <v>1722</v>
      </c>
      <c r="I1081" s="284" t="s">
        <v>1723</v>
      </c>
      <c r="J1081" s="285">
        <v>300000000</v>
      </c>
      <c r="K1081" s="285">
        <v>0</v>
      </c>
      <c r="L1081" s="285">
        <v>0</v>
      </c>
      <c r="M1081" s="285">
        <v>0</v>
      </c>
      <c r="N1081" s="286">
        <v>0</v>
      </c>
      <c r="O1081" s="286">
        <v>0</v>
      </c>
    </row>
    <row r="1082" spans="1:15" x14ac:dyDescent="0.35">
      <c r="A1082" s="283" t="s">
        <v>139</v>
      </c>
      <c r="B1082" s="283" t="s">
        <v>152</v>
      </c>
      <c r="C1082" s="284" t="s">
        <v>153</v>
      </c>
      <c r="D1082" s="283" t="s">
        <v>73</v>
      </c>
      <c r="E1082" s="284" t="s">
        <v>45</v>
      </c>
      <c r="F1082" s="283" t="s">
        <v>162</v>
      </c>
      <c r="G1082" s="287" t="s">
        <v>163</v>
      </c>
      <c r="H1082" s="283" t="s">
        <v>1740</v>
      </c>
      <c r="I1082" s="284" t="s">
        <v>1741</v>
      </c>
      <c r="J1082" s="285">
        <v>4000000000</v>
      </c>
      <c r="K1082" s="285">
        <v>4000000000</v>
      </c>
      <c r="L1082" s="285">
        <v>651897885</v>
      </c>
      <c r="M1082" s="285">
        <v>458910520</v>
      </c>
      <c r="N1082" s="286">
        <v>92103296.840000004</v>
      </c>
      <c r="O1082" s="286">
        <v>68413296.840000004</v>
      </c>
    </row>
    <row r="1083" spans="1:15" x14ac:dyDescent="0.35">
      <c r="A1083" s="283" t="s">
        <v>139</v>
      </c>
      <c r="B1083" s="283" t="s">
        <v>152</v>
      </c>
      <c r="C1083" s="284" t="s">
        <v>153</v>
      </c>
      <c r="D1083" s="283" t="s">
        <v>73</v>
      </c>
      <c r="E1083" s="284" t="s">
        <v>45</v>
      </c>
      <c r="F1083" s="283" t="s">
        <v>144</v>
      </c>
      <c r="G1083" s="287" t="s">
        <v>1606</v>
      </c>
      <c r="H1083" s="283" t="s">
        <v>1632</v>
      </c>
      <c r="I1083" s="284" t="s">
        <v>1633</v>
      </c>
      <c r="J1083" s="285">
        <v>500000000</v>
      </c>
      <c r="K1083" s="285">
        <v>397503500</v>
      </c>
      <c r="L1083" s="285">
        <v>354503500</v>
      </c>
      <c r="M1083" s="285">
        <v>285433500</v>
      </c>
      <c r="N1083" s="286">
        <v>50342400</v>
      </c>
      <c r="O1083" s="286">
        <v>50342400</v>
      </c>
    </row>
    <row r="1084" spans="1:15" x14ac:dyDescent="0.35">
      <c r="A1084" s="283" t="s">
        <v>139</v>
      </c>
      <c r="B1084" s="283" t="s">
        <v>152</v>
      </c>
      <c r="C1084" s="284" t="s">
        <v>153</v>
      </c>
      <c r="D1084" s="283" t="s">
        <v>73</v>
      </c>
      <c r="E1084" s="284" t="s">
        <v>45</v>
      </c>
      <c r="F1084" s="283" t="s">
        <v>144</v>
      </c>
      <c r="G1084" s="287" t="s">
        <v>1606</v>
      </c>
      <c r="H1084" s="283" t="s">
        <v>1630</v>
      </c>
      <c r="I1084" s="284" t="s">
        <v>1631</v>
      </c>
      <c r="J1084" s="285">
        <v>300000000</v>
      </c>
      <c r="K1084" s="285">
        <v>300000000</v>
      </c>
      <c r="L1084" s="285">
        <v>0</v>
      </c>
      <c r="M1084" s="285">
        <v>0</v>
      </c>
      <c r="N1084" s="286">
        <v>0</v>
      </c>
      <c r="O1084" s="286">
        <v>0</v>
      </c>
    </row>
    <row r="1085" spans="1:15" x14ac:dyDescent="0.35">
      <c r="A1085" s="283" t="s">
        <v>139</v>
      </c>
      <c r="B1085" s="283" t="s">
        <v>152</v>
      </c>
      <c r="C1085" s="284" t="s">
        <v>153</v>
      </c>
      <c r="D1085" s="283" t="s">
        <v>73</v>
      </c>
      <c r="E1085" s="284" t="s">
        <v>45</v>
      </c>
      <c r="F1085" s="283" t="s">
        <v>144</v>
      </c>
      <c r="G1085" s="287" t="s">
        <v>1606</v>
      </c>
      <c r="H1085" s="283" t="s">
        <v>1605</v>
      </c>
      <c r="I1085" s="284" t="s">
        <v>3147</v>
      </c>
      <c r="J1085" s="285">
        <v>1000000000</v>
      </c>
      <c r="K1085" s="285">
        <v>1000000000</v>
      </c>
      <c r="L1085" s="285">
        <v>87129211</v>
      </c>
      <c r="M1085" s="285">
        <v>0</v>
      </c>
      <c r="N1085" s="286">
        <v>0</v>
      </c>
      <c r="O1085" s="286">
        <v>0</v>
      </c>
    </row>
    <row r="1086" spans="1:15" x14ac:dyDescent="0.35">
      <c r="A1086" s="283" t="s">
        <v>139</v>
      </c>
      <c r="B1086" s="283" t="s">
        <v>152</v>
      </c>
      <c r="C1086" s="284" t="s">
        <v>153</v>
      </c>
      <c r="D1086" s="283" t="s">
        <v>73</v>
      </c>
      <c r="E1086" s="284" t="s">
        <v>45</v>
      </c>
      <c r="F1086" s="283" t="s">
        <v>144</v>
      </c>
      <c r="G1086" s="287" t="s">
        <v>1606</v>
      </c>
      <c r="H1086" s="283" t="s">
        <v>2518</v>
      </c>
      <c r="I1086" s="284" t="s">
        <v>2519</v>
      </c>
      <c r="J1086" s="285">
        <v>1108410000</v>
      </c>
      <c r="K1086" s="285">
        <v>197570491</v>
      </c>
      <c r="L1086" s="285">
        <v>197570491</v>
      </c>
      <c r="M1086" s="285">
        <v>77570491</v>
      </c>
      <c r="N1086" s="286">
        <v>40059450</v>
      </c>
      <c r="O1086" s="286">
        <v>35939450</v>
      </c>
    </row>
    <row r="1087" spans="1:15" x14ac:dyDescent="0.35">
      <c r="A1087" s="283" t="s">
        <v>139</v>
      </c>
      <c r="B1087" s="283" t="s">
        <v>152</v>
      </c>
      <c r="C1087" s="284" t="s">
        <v>153</v>
      </c>
      <c r="D1087" s="283" t="s">
        <v>73</v>
      </c>
      <c r="E1087" s="284" t="s">
        <v>45</v>
      </c>
      <c r="F1087" s="283" t="s">
        <v>144</v>
      </c>
      <c r="G1087" s="287" t="s">
        <v>1606</v>
      </c>
      <c r="H1087" s="283" t="s">
        <v>3154</v>
      </c>
      <c r="I1087" s="284" t="s">
        <v>3155</v>
      </c>
      <c r="J1087" s="285">
        <v>200000000</v>
      </c>
      <c r="K1087" s="285">
        <v>0</v>
      </c>
      <c r="L1087" s="285">
        <v>0</v>
      </c>
      <c r="M1087" s="285">
        <v>0</v>
      </c>
      <c r="N1087" s="286">
        <v>0</v>
      </c>
      <c r="O1087" s="286">
        <v>0</v>
      </c>
    </row>
    <row r="1088" spans="1:15" x14ac:dyDescent="0.35">
      <c r="A1088" s="283" t="s">
        <v>139</v>
      </c>
      <c r="B1088" s="283" t="s">
        <v>152</v>
      </c>
      <c r="C1088" s="284" t="s">
        <v>153</v>
      </c>
      <c r="D1088" s="283" t="s">
        <v>73</v>
      </c>
      <c r="E1088" s="284" t="s">
        <v>45</v>
      </c>
      <c r="F1088" s="283" t="s">
        <v>144</v>
      </c>
      <c r="G1088" s="287" t="s">
        <v>1606</v>
      </c>
      <c r="H1088" s="283" t="s">
        <v>3156</v>
      </c>
      <c r="I1088" s="284" t="s">
        <v>3157</v>
      </c>
      <c r="J1088" s="285">
        <v>300000000</v>
      </c>
      <c r="K1088" s="285">
        <v>0</v>
      </c>
      <c r="L1088" s="285">
        <v>0</v>
      </c>
      <c r="M1088" s="285">
        <v>0</v>
      </c>
      <c r="N1088" s="286">
        <v>0</v>
      </c>
      <c r="O1088" s="286">
        <v>0</v>
      </c>
    </row>
    <row r="1089" spans="1:15" x14ac:dyDescent="0.35">
      <c r="A1089" s="283" t="s">
        <v>139</v>
      </c>
      <c r="B1089" s="283" t="s">
        <v>152</v>
      </c>
      <c r="C1089" s="284" t="s">
        <v>153</v>
      </c>
      <c r="D1089" s="283" t="s">
        <v>76</v>
      </c>
      <c r="E1089" s="284" t="s">
        <v>46</v>
      </c>
      <c r="F1089" s="283" t="s">
        <v>154</v>
      </c>
      <c r="G1089" s="287" t="s">
        <v>155</v>
      </c>
      <c r="H1089" s="283" t="s">
        <v>663</v>
      </c>
      <c r="I1089" s="284" t="s">
        <v>2501</v>
      </c>
      <c r="J1089" s="285">
        <v>85000000000</v>
      </c>
      <c r="K1089" s="285">
        <v>85000000000</v>
      </c>
      <c r="L1089" s="285">
        <v>65625648735</v>
      </c>
      <c r="M1089" s="285">
        <v>65625012735</v>
      </c>
      <c r="N1089" s="286">
        <v>583930521.07000005</v>
      </c>
      <c r="O1089" s="286">
        <v>556733521.41999996</v>
      </c>
    </row>
    <row r="1090" spans="1:15" x14ac:dyDescent="0.35">
      <c r="A1090" s="283" t="s">
        <v>139</v>
      </c>
      <c r="B1090" s="283" t="s">
        <v>152</v>
      </c>
      <c r="C1090" s="284" t="s">
        <v>153</v>
      </c>
      <c r="D1090" s="283" t="s">
        <v>76</v>
      </c>
      <c r="E1090" s="284" t="s">
        <v>46</v>
      </c>
      <c r="F1090" s="283" t="s">
        <v>154</v>
      </c>
      <c r="G1090" s="287" t="s">
        <v>155</v>
      </c>
      <c r="H1090" s="283" t="s">
        <v>1720</v>
      </c>
      <c r="I1090" s="284" t="s">
        <v>1721</v>
      </c>
      <c r="J1090" s="285">
        <v>4000000000</v>
      </c>
      <c r="K1090" s="285">
        <v>4000000000</v>
      </c>
      <c r="L1090" s="285">
        <v>0</v>
      </c>
      <c r="M1090" s="285">
        <v>0</v>
      </c>
      <c r="N1090" s="286">
        <v>0</v>
      </c>
      <c r="O1090" s="286">
        <v>0</v>
      </c>
    </row>
    <row r="1091" spans="1:15" x14ac:dyDescent="0.35">
      <c r="A1091" s="283" t="s">
        <v>139</v>
      </c>
      <c r="B1091" s="283" t="s">
        <v>152</v>
      </c>
      <c r="C1091" s="284" t="s">
        <v>153</v>
      </c>
      <c r="D1091" s="283" t="s">
        <v>76</v>
      </c>
      <c r="E1091" s="284" t="s">
        <v>46</v>
      </c>
      <c r="F1091" s="283" t="s">
        <v>154</v>
      </c>
      <c r="G1091" s="287" t="s">
        <v>155</v>
      </c>
      <c r="H1091" s="283" t="s">
        <v>2493</v>
      </c>
      <c r="I1091" s="284" t="s">
        <v>2494</v>
      </c>
      <c r="J1091" s="285">
        <v>54200000000</v>
      </c>
      <c r="K1091" s="285">
        <v>54200000000</v>
      </c>
      <c r="L1091" s="285">
        <v>54200000000</v>
      </c>
      <c r="M1091" s="285">
        <v>35446772559</v>
      </c>
      <c r="N1091" s="286">
        <v>6847966590</v>
      </c>
      <c r="O1091" s="286">
        <v>0</v>
      </c>
    </row>
    <row r="1092" spans="1:15" x14ac:dyDescent="0.35">
      <c r="A1092" s="283" t="s">
        <v>139</v>
      </c>
      <c r="B1092" s="283" t="s">
        <v>152</v>
      </c>
      <c r="C1092" s="284" t="s">
        <v>153</v>
      </c>
      <c r="D1092" s="283" t="s">
        <v>76</v>
      </c>
      <c r="E1092" s="284" t="s">
        <v>46</v>
      </c>
      <c r="F1092" s="283" t="s">
        <v>154</v>
      </c>
      <c r="G1092" s="287" t="s">
        <v>155</v>
      </c>
      <c r="H1092" s="283" t="s">
        <v>2506</v>
      </c>
      <c r="I1092" s="284" t="s">
        <v>2507</v>
      </c>
      <c r="J1092" s="285">
        <v>5000000000</v>
      </c>
      <c r="K1092" s="285">
        <v>5000000000</v>
      </c>
      <c r="L1092" s="285">
        <v>2967379528</v>
      </c>
      <c r="M1092" s="285">
        <v>1366840472</v>
      </c>
      <c r="N1092" s="286">
        <v>11603157</v>
      </c>
      <c r="O1092" s="286">
        <v>11603157</v>
      </c>
    </row>
    <row r="1093" spans="1:15" x14ac:dyDescent="0.35">
      <c r="A1093" s="283" t="s">
        <v>139</v>
      </c>
      <c r="B1093" s="283" t="s">
        <v>152</v>
      </c>
      <c r="C1093" s="284" t="s">
        <v>153</v>
      </c>
      <c r="D1093" s="283" t="s">
        <v>76</v>
      </c>
      <c r="E1093" s="284" t="s">
        <v>46</v>
      </c>
      <c r="F1093" s="283" t="s">
        <v>154</v>
      </c>
      <c r="G1093" s="287" t="s">
        <v>155</v>
      </c>
      <c r="H1093" s="283" t="s">
        <v>1738</v>
      </c>
      <c r="I1093" s="284" t="s">
        <v>1739</v>
      </c>
      <c r="J1093" s="285">
        <v>93000000000</v>
      </c>
      <c r="K1093" s="285">
        <v>93000000000</v>
      </c>
      <c r="L1093" s="285">
        <v>41083203146</v>
      </c>
      <c r="M1093" s="285">
        <v>13096075439</v>
      </c>
      <c r="N1093" s="286">
        <v>718925420.02999997</v>
      </c>
      <c r="O1093" s="286">
        <v>255654569.94</v>
      </c>
    </row>
    <row r="1094" spans="1:15" x14ac:dyDescent="0.35">
      <c r="A1094" s="283" t="s">
        <v>139</v>
      </c>
      <c r="B1094" s="283" t="s">
        <v>152</v>
      </c>
      <c r="C1094" s="284" t="s">
        <v>153</v>
      </c>
      <c r="D1094" s="283" t="s">
        <v>76</v>
      </c>
      <c r="E1094" s="284" t="s">
        <v>46</v>
      </c>
      <c r="F1094" s="283" t="s">
        <v>154</v>
      </c>
      <c r="G1094" s="287" t="s">
        <v>155</v>
      </c>
      <c r="H1094" s="283" t="s">
        <v>1624</v>
      </c>
      <c r="I1094" s="284" t="s">
        <v>1625</v>
      </c>
      <c r="J1094" s="285">
        <v>13000000000</v>
      </c>
      <c r="K1094" s="285">
        <v>13000000000</v>
      </c>
      <c r="L1094" s="285">
        <v>12992156236</v>
      </c>
      <c r="M1094" s="285">
        <v>8462010273</v>
      </c>
      <c r="N1094" s="286">
        <v>449477396.32999998</v>
      </c>
      <c r="O1094" s="286">
        <v>293669017.32999998</v>
      </c>
    </row>
    <row r="1095" spans="1:15" x14ac:dyDescent="0.35">
      <c r="A1095" s="283" t="s">
        <v>139</v>
      </c>
      <c r="B1095" s="283" t="s">
        <v>152</v>
      </c>
      <c r="C1095" s="284" t="s">
        <v>153</v>
      </c>
      <c r="D1095" s="283" t="s">
        <v>76</v>
      </c>
      <c r="E1095" s="284" t="s">
        <v>46</v>
      </c>
      <c r="F1095" s="283" t="s">
        <v>154</v>
      </c>
      <c r="G1095" s="287" t="s">
        <v>155</v>
      </c>
      <c r="H1095" s="283" t="s">
        <v>1623</v>
      </c>
      <c r="I1095" s="284" t="s">
        <v>3144</v>
      </c>
      <c r="J1095" s="285">
        <v>3000000000</v>
      </c>
      <c r="K1095" s="285">
        <v>3000000000</v>
      </c>
      <c r="L1095" s="285">
        <v>900000000</v>
      </c>
      <c r="M1095" s="285">
        <v>170000000</v>
      </c>
      <c r="N1095" s="286">
        <v>0</v>
      </c>
      <c r="O1095" s="286">
        <v>0</v>
      </c>
    </row>
    <row r="1096" spans="1:15" x14ac:dyDescent="0.35">
      <c r="A1096" s="283" t="s">
        <v>139</v>
      </c>
      <c r="B1096" s="283" t="s">
        <v>152</v>
      </c>
      <c r="C1096" s="284" t="s">
        <v>153</v>
      </c>
      <c r="D1096" s="283" t="s">
        <v>76</v>
      </c>
      <c r="E1096" s="284" t="s">
        <v>46</v>
      </c>
      <c r="F1096" s="283" t="s">
        <v>154</v>
      </c>
      <c r="G1096" s="287" t="s">
        <v>155</v>
      </c>
      <c r="H1096" s="283" t="s">
        <v>2495</v>
      </c>
      <c r="I1096" s="284" t="s">
        <v>2496</v>
      </c>
      <c r="J1096" s="285">
        <v>1000000000</v>
      </c>
      <c r="K1096" s="285">
        <v>1000000000</v>
      </c>
      <c r="L1096" s="285">
        <v>48908559</v>
      </c>
      <c r="M1096" s="285">
        <v>47908162</v>
      </c>
      <c r="N1096" s="286">
        <v>28026736</v>
      </c>
      <c r="O1096" s="286">
        <v>18026736</v>
      </c>
    </row>
    <row r="1097" spans="1:15" x14ac:dyDescent="0.35">
      <c r="A1097" s="283" t="s">
        <v>139</v>
      </c>
      <c r="B1097" s="283" t="s">
        <v>152</v>
      </c>
      <c r="C1097" s="284" t="s">
        <v>153</v>
      </c>
      <c r="D1097" s="283" t="s">
        <v>76</v>
      </c>
      <c r="E1097" s="284" t="s">
        <v>46</v>
      </c>
      <c r="F1097" s="283" t="s">
        <v>154</v>
      </c>
      <c r="G1097" s="287" t="s">
        <v>155</v>
      </c>
      <c r="H1097" s="283" t="s">
        <v>2508</v>
      </c>
      <c r="I1097" s="284" t="s">
        <v>2509</v>
      </c>
      <c r="J1097" s="285">
        <v>1000000000</v>
      </c>
      <c r="K1097" s="285">
        <v>1000000000</v>
      </c>
      <c r="L1097" s="285">
        <v>48908559</v>
      </c>
      <c r="M1097" s="285">
        <v>48908559</v>
      </c>
      <c r="N1097" s="286">
        <v>14519201</v>
      </c>
      <c r="O1097" s="286">
        <v>14519201</v>
      </c>
    </row>
    <row r="1098" spans="1:15" x14ac:dyDescent="0.35">
      <c r="A1098" s="283" t="s">
        <v>139</v>
      </c>
      <c r="B1098" s="283" t="s">
        <v>152</v>
      </c>
      <c r="C1098" s="284" t="s">
        <v>153</v>
      </c>
      <c r="D1098" s="283" t="s">
        <v>76</v>
      </c>
      <c r="E1098" s="284" t="s">
        <v>46</v>
      </c>
      <c r="F1098" s="283" t="s">
        <v>154</v>
      </c>
      <c r="G1098" s="287" t="s">
        <v>155</v>
      </c>
      <c r="H1098" s="283" t="s">
        <v>1752</v>
      </c>
      <c r="I1098" s="284" t="s">
        <v>1753</v>
      </c>
      <c r="J1098" s="285">
        <v>1000000000</v>
      </c>
      <c r="K1098" s="285">
        <v>1000000000</v>
      </c>
      <c r="L1098" s="285">
        <v>374908559</v>
      </c>
      <c r="M1098" s="285">
        <v>47908559</v>
      </c>
      <c r="N1098" s="286">
        <v>17097927</v>
      </c>
      <c r="O1098" s="286">
        <v>17097927</v>
      </c>
    </row>
    <row r="1099" spans="1:15" x14ac:dyDescent="0.35">
      <c r="A1099" s="283" t="s">
        <v>139</v>
      </c>
      <c r="B1099" s="283" t="s">
        <v>152</v>
      </c>
      <c r="C1099" s="284" t="s">
        <v>153</v>
      </c>
      <c r="D1099" s="283" t="s">
        <v>76</v>
      </c>
      <c r="E1099" s="284" t="s">
        <v>46</v>
      </c>
      <c r="F1099" s="283" t="s">
        <v>154</v>
      </c>
      <c r="G1099" s="287" t="s">
        <v>155</v>
      </c>
      <c r="H1099" s="283" t="s">
        <v>2542</v>
      </c>
      <c r="I1099" s="284" t="s">
        <v>3145</v>
      </c>
      <c r="J1099" s="285">
        <v>1000000000</v>
      </c>
      <c r="K1099" s="285">
        <v>1000000000</v>
      </c>
      <c r="L1099" s="285">
        <v>0</v>
      </c>
      <c r="M1099" s="285">
        <v>0</v>
      </c>
      <c r="N1099" s="286">
        <v>0</v>
      </c>
      <c r="O1099" s="286">
        <v>0</v>
      </c>
    </row>
    <row r="1100" spans="1:15" x14ac:dyDescent="0.35">
      <c r="A1100" s="283" t="s">
        <v>139</v>
      </c>
      <c r="B1100" s="283" t="s">
        <v>152</v>
      </c>
      <c r="C1100" s="284" t="s">
        <v>153</v>
      </c>
      <c r="D1100" s="283" t="s">
        <v>76</v>
      </c>
      <c r="E1100" s="284" t="s">
        <v>46</v>
      </c>
      <c r="F1100" s="283" t="s">
        <v>154</v>
      </c>
      <c r="G1100" s="287" t="s">
        <v>155</v>
      </c>
      <c r="H1100" s="283" t="s">
        <v>1734</v>
      </c>
      <c r="I1100" s="284" t="s">
        <v>1735</v>
      </c>
      <c r="J1100" s="285">
        <v>7000000000</v>
      </c>
      <c r="K1100" s="285">
        <v>7000000000</v>
      </c>
      <c r="L1100" s="285">
        <v>7000000000</v>
      </c>
      <c r="M1100" s="285">
        <v>330148300</v>
      </c>
      <c r="N1100" s="286">
        <v>0</v>
      </c>
      <c r="O1100" s="286">
        <v>0</v>
      </c>
    </row>
    <row r="1101" spans="1:15" x14ac:dyDescent="0.35">
      <c r="A1101" s="283" t="s">
        <v>139</v>
      </c>
      <c r="B1101" s="283" t="s">
        <v>152</v>
      </c>
      <c r="C1101" s="284" t="s">
        <v>153</v>
      </c>
      <c r="D1101" s="283" t="s">
        <v>76</v>
      </c>
      <c r="E1101" s="284" t="s">
        <v>46</v>
      </c>
      <c r="F1101" s="283" t="s">
        <v>154</v>
      </c>
      <c r="G1101" s="287" t="s">
        <v>155</v>
      </c>
      <c r="H1101" s="283" t="s">
        <v>1736</v>
      </c>
      <c r="I1101" s="284" t="s">
        <v>1737</v>
      </c>
      <c r="J1101" s="285">
        <v>4000000000</v>
      </c>
      <c r="K1101" s="285">
        <v>4000000000</v>
      </c>
      <c r="L1101" s="285">
        <v>3373446181</v>
      </c>
      <c r="M1101" s="285">
        <v>285225780</v>
      </c>
      <c r="N1101" s="286">
        <v>106125476</v>
      </c>
      <c r="O1101" s="286">
        <v>99625476</v>
      </c>
    </row>
    <row r="1102" spans="1:15" x14ac:dyDescent="0.35">
      <c r="A1102" s="283" t="s">
        <v>139</v>
      </c>
      <c r="B1102" s="283" t="s">
        <v>152</v>
      </c>
      <c r="C1102" s="284" t="s">
        <v>153</v>
      </c>
      <c r="D1102" s="283" t="s">
        <v>76</v>
      </c>
      <c r="E1102" s="284" t="s">
        <v>46</v>
      </c>
      <c r="F1102" s="283" t="s">
        <v>154</v>
      </c>
      <c r="G1102" s="287" t="s">
        <v>155</v>
      </c>
      <c r="H1102" s="283" t="s">
        <v>1764</v>
      </c>
      <c r="I1102" s="284" t="s">
        <v>1765</v>
      </c>
      <c r="J1102" s="285">
        <v>4000000000</v>
      </c>
      <c r="K1102" s="285">
        <v>4000000000</v>
      </c>
      <c r="L1102" s="285">
        <v>3000000000</v>
      </c>
      <c r="M1102" s="285">
        <v>0</v>
      </c>
      <c r="N1102" s="286">
        <v>0</v>
      </c>
      <c r="O1102" s="286">
        <v>0</v>
      </c>
    </row>
    <row r="1103" spans="1:15" x14ac:dyDescent="0.35">
      <c r="A1103" s="283" t="s">
        <v>139</v>
      </c>
      <c r="B1103" s="283" t="s">
        <v>152</v>
      </c>
      <c r="C1103" s="284" t="s">
        <v>153</v>
      </c>
      <c r="D1103" s="283" t="s">
        <v>76</v>
      </c>
      <c r="E1103" s="284" t="s">
        <v>46</v>
      </c>
      <c r="F1103" s="283" t="s">
        <v>154</v>
      </c>
      <c r="G1103" s="287" t="s">
        <v>155</v>
      </c>
      <c r="H1103" s="283" t="s">
        <v>2499</v>
      </c>
      <c r="I1103" s="284" t="s">
        <v>2500</v>
      </c>
      <c r="J1103" s="285">
        <v>500000000</v>
      </c>
      <c r="K1103" s="285">
        <v>500000000</v>
      </c>
      <c r="L1103" s="285">
        <v>498908559</v>
      </c>
      <c r="M1103" s="285">
        <v>47908559</v>
      </c>
      <c r="N1103" s="286">
        <v>25147051</v>
      </c>
      <c r="O1103" s="286">
        <v>25147051</v>
      </c>
    </row>
    <row r="1104" spans="1:15" x14ac:dyDescent="0.35">
      <c r="A1104" s="283" t="s">
        <v>139</v>
      </c>
      <c r="B1104" s="283" t="s">
        <v>152</v>
      </c>
      <c r="C1104" s="284" t="s">
        <v>153</v>
      </c>
      <c r="D1104" s="283" t="s">
        <v>76</v>
      </c>
      <c r="E1104" s="284" t="s">
        <v>46</v>
      </c>
      <c r="F1104" s="283" t="s">
        <v>154</v>
      </c>
      <c r="G1104" s="287" t="s">
        <v>155</v>
      </c>
      <c r="H1104" s="283" t="s">
        <v>1732</v>
      </c>
      <c r="I1104" s="284" t="s">
        <v>1733</v>
      </c>
      <c r="J1104" s="285">
        <v>35000000000</v>
      </c>
      <c r="K1104" s="285">
        <v>35000000000</v>
      </c>
      <c r="L1104" s="285">
        <v>1160267315</v>
      </c>
      <c r="M1104" s="285">
        <v>842510313</v>
      </c>
      <c r="N1104" s="286">
        <v>250389053.59</v>
      </c>
      <c r="O1104" s="286">
        <v>233931179.59</v>
      </c>
    </row>
    <row r="1105" spans="1:15" x14ac:dyDescent="0.35">
      <c r="A1105" s="283" t="s">
        <v>139</v>
      </c>
      <c r="B1105" s="283" t="s">
        <v>152</v>
      </c>
      <c r="C1105" s="284" t="s">
        <v>153</v>
      </c>
      <c r="D1105" s="283" t="s">
        <v>76</v>
      </c>
      <c r="E1105" s="284" t="s">
        <v>46</v>
      </c>
      <c r="F1105" s="283" t="s">
        <v>154</v>
      </c>
      <c r="G1105" s="287" t="s">
        <v>155</v>
      </c>
      <c r="H1105" s="283" t="s">
        <v>2502</v>
      </c>
      <c r="I1105" s="284" t="s">
        <v>2503</v>
      </c>
      <c r="J1105" s="285">
        <v>35957853223</v>
      </c>
      <c r="K1105" s="285">
        <v>35957853223</v>
      </c>
      <c r="L1105" s="285">
        <v>15772065208</v>
      </c>
      <c r="M1105" s="285">
        <v>3620000000</v>
      </c>
      <c r="N1105" s="286">
        <v>485093119.29000002</v>
      </c>
      <c r="O1105" s="286">
        <v>0</v>
      </c>
    </row>
    <row r="1106" spans="1:15" x14ac:dyDescent="0.35">
      <c r="A1106" s="283" t="s">
        <v>139</v>
      </c>
      <c r="B1106" s="283" t="s">
        <v>152</v>
      </c>
      <c r="C1106" s="284" t="s">
        <v>153</v>
      </c>
      <c r="D1106" s="283" t="s">
        <v>76</v>
      </c>
      <c r="E1106" s="284" t="s">
        <v>46</v>
      </c>
      <c r="F1106" s="283" t="s">
        <v>154</v>
      </c>
      <c r="G1106" s="287" t="s">
        <v>155</v>
      </c>
      <c r="H1106" s="283" t="s">
        <v>2504</v>
      </c>
      <c r="I1106" s="284" t="s">
        <v>2505</v>
      </c>
      <c r="J1106" s="285">
        <v>400000000</v>
      </c>
      <c r="K1106" s="285">
        <v>400000000</v>
      </c>
      <c r="L1106" s="285">
        <v>399372568</v>
      </c>
      <c r="M1106" s="285">
        <v>399372568</v>
      </c>
      <c r="N1106" s="286">
        <v>41737256</v>
      </c>
      <c r="O1106" s="286">
        <v>18703983</v>
      </c>
    </row>
    <row r="1107" spans="1:15" x14ac:dyDescent="0.35">
      <c r="A1107" s="283" t="s">
        <v>139</v>
      </c>
      <c r="B1107" s="283" t="s">
        <v>152</v>
      </c>
      <c r="C1107" s="284" t="s">
        <v>153</v>
      </c>
      <c r="D1107" s="283" t="s">
        <v>76</v>
      </c>
      <c r="E1107" s="284" t="s">
        <v>46</v>
      </c>
      <c r="F1107" s="283" t="s">
        <v>154</v>
      </c>
      <c r="G1107" s="287" t="s">
        <v>155</v>
      </c>
      <c r="H1107" s="283" t="s">
        <v>1617</v>
      </c>
      <c r="I1107" s="284" t="s">
        <v>1618</v>
      </c>
      <c r="J1107" s="285">
        <v>3489330000</v>
      </c>
      <c r="K1107" s="285">
        <v>3489330000</v>
      </c>
      <c r="L1107" s="285">
        <v>213478780</v>
      </c>
      <c r="M1107" s="285">
        <v>213478780</v>
      </c>
      <c r="N1107" s="286">
        <v>0</v>
      </c>
      <c r="O1107" s="286">
        <v>0</v>
      </c>
    </row>
    <row r="1108" spans="1:15" x14ac:dyDescent="0.35">
      <c r="A1108" s="283" t="s">
        <v>139</v>
      </c>
      <c r="B1108" s="283" t="s">
        <v>152</v>
      </c>
      <c r="C1108" s="284" t="s">
        <v>153</v>
      </c>
      <c r="D1108" s="283" t="s">
        <v>76</v>
      </c>
      <c r="E1108" s="284" t="s">
        <v>46</v>
      </c>
      <c r="F1108" s="283" t="s">
        <v>154</v>
      </c>
      <c r="G1108" s="287" t="s">
        <v>155</v>
      </c>
      <c r="H1108" s="283" t="s">
        <v>1758</v>
      </c>
      <c r="I1108" s="284" t="s">
        <v>1759</v>
      </c>
      <c r="J1108" s="285">
        <v>600000000</v>
      </c>
      <c r="K1108" s="285">
        <v>600000000</v>
      </c>
      <c r="L1108" s="285">
        <v>553908559</v>
      </c>
      <c r="M1108" s="285">
        <v>552908559</v>
      </c>
      <c r="N1108" s="286">
        <v>30959333</v>
      </c>
      <c r="O1108" s="286">
        <v>30959333</v>
      </c>
    </row>
    <row r="1109" spans="1:15" x14ac:dyDescent="0.35">
      <c r="A1109" s="283" t="s">
        <v>139</v>
      </c>
      <c r="B1109" s="283" t="s">
        <v>152</v>
      </c>
      <c r="C1109" s="284" t="s">
        <v>153</v>
      </c>
      <c r="D1109" s="283" t="s">
        <v>76</v>
      </c>
      <c r="E1109" s="284" t="s">
        <v>46</v>
      </c>
      <c r="F1109" s="283" t="s">
        <v>154</v>
      </c>
      <c r="G1109" s="287" t="s">
        <v>155</v>
      </c>
      <c r="H1109" s="283" t="s">
        <v>1716</v>
      </c>
      <c r="I1109" s="284" t="s">
        <v>1717</v>
      </c>
      <c r="J1109" s="285">
        <v>200000000</v>
      </c>
      <c r="K1109" s="285">
        <v>200000000</v>
      </c>
      <c r="L1109" s="285">
        <v>5749028</v>
      </c>
      <c r="M1109" s="285">
        <v>5380473</v>
      </c>
      <c r="N1109" s="286">
        <v>3834290</v>
      </c>
      <c r="O1109" s="286">
        <v>3834290</v>
      </c>
    </row>
    <row r="1110" spans="1:15" x14ac:dyDescent="0.35">
      <c r="A1110" s="283" t="s">
        <v>139</v>
      </c>
      <c r="B1110" s="283" t="s">
        <v>152</v>
      </c>
      <c r="C1110" s="284" t="s">
        <v>153</v>
      </c>
      <c r="D1110" s="283" t="s">
        <v>76</v>
      </c>
      <c r="E1110" s="284" t="s">
        <v>46</v>
      </c>
      <c r="F1110" s="283" t="s">
        <v>154</v>
      </c>
      <c r="G1110" s="287" t="s">
        <v>155</v>
      </c>
      <c r="H1110" s="283" t="s">
        <v>1754</v>
      </c>
      <c r="I1110" s="284" t="s">
        <v>1755</v>
      </c>
      <c r="J1110" s="285">
        <v>5000000000</v>
      </c>
      <c r="K1110" s="285">
        <v>5000000000</v>
      </c>
      <c r="L1110" s="285">
        <v>1164026869</v>
      </c>
      <c r="M1110" s="285">
        <v>666214713</v>
      </c>
      <c r="N1110" s="286">
        <v>4248333</v>
      </c>
      <c r="O1110" s="286">
        <v>4248333</v>
      </c>
    </row>
    <row r="1111" spans="1:15" x14ac:dyDescent="0.35">
      <c r="A1111" s="283" t="s">
        <v>139</v>
      </c>
      <c r="B1111" s="283" t="s">
        <v>152</v>
      </c>
      <c r="C1111" s="284" t="s">
        <v>153</v>
      </c>
      <c r="D1111" s="283" t="s">
        <v>76</v>
      </c>
      <c r="E1111" s="284" t="s">
        <v>46</v>
      </c>
      <c r="F1111" s="283" t="s">
        <v>154</v>
      </c>
      <c r="G1111" s="287" t="s">
        <v>155</v>
      </c>
      <c r="H1111" s="283" t="s">
        <v>1762</v>
      </c>
      <c r="I1111" s="284" t="s">
        <v>1763</v>
      </c>
      <c r="J1111" s="285">
        <v>5000000000</v>
      </c>
      <c r="K1111" s="285">
        <v>5000000000</v>
      </c>
      <c r="L1111" s="285">
        <v>357563125</v>
      </c>
      <c r="M1111" s="285">
        <v>296011362</v>
      </c>
      <c r="N1111" s="286">
        <v>83788609.329999998</v>
      </c>
      <c r="O1111" s="286">
        <v>83788609.329999998</v>
      </c>
    </row>
    <row r="1112" spans="1:15" x14ac:dyDescent="0.35">
      <c r="A1112" s="283" t="s">
        <v>139</v>
      </c>
      <c r="B1112" s="283" t="s">
        <v>152</v>
      </c>
      <c r="C1112" s="284" t="s">
        <v>153</v>
      </c>
      <c r="D1112" s="283" t="s">
        <v>76</v>
      </c>
      <c r="E1112" s="284" t="s">
        <v>46</v>
      </c>
      <c r="F1112" s="283" t="s">
        <v>154</v>
      </c>
      <c r="G1112" s="287" t="s">
        <v>155</v>
      </c>
      <c r="H1112" s="283" t="s">
        <v>1718</v>
      </c>
      <c r="I1112" s="284" t="s">
        <v>1719</v>
      </c>
      <c r="J1112" s="285">
        <v>1000000000</v>
      </c>
      <c r="K1112" s="285">
        <v>1000000000</v>
      </c>
      <c r="L1112" s="285">
        <v>0</v>
      </c>
      <c r="M1112" s="285">
        <v>0</v>
      </c>
      <c r="N1112" s="286">
        <v>0</v>
      </c>
      <c r="O1112" s="286">
        <v>0</v>
      </c>
    </row>
    <row r="1113" spans="1:15" x14ac:dyDescent="0.35">
      <c r="A1113" s="283" t="s">
        <v>139</v>
      </c>
      <c r="B1113" s="283" t="s">
        <v>152</v>
      </c>
      <c r="C1113" s="284" t="s">
        <v>153</v>
      </c>
      <c r="D1113" s="283" t="s">
        <v>76</v>
      </c>
      <c r="E1113" s="284" t="s">
        <v>46</v>
      </c>
      <c r="F1113" s="283" t="s">
        <v>154</v>
      </c>
      <c r="G1113" s="287" t="s">
        <v>155</v>
      </c>
      <c r="H1113" s="283" t="s">
        <v>1621</v>
      </c>
      <c r="I1113" s="284" t="s">
        <v>1622</v>
      </c>
      <c r="J1113" s="285">
        <v>50000000000</v>
      </c>
      <c r="K1113" s="285">
        <v>50000000000</v>
      </c>
      <c r="L1113" s="285">
        <v>30396963873</v>
      </c>
      <c r="M1113" s="285">
        <v>30396963873</v>
      </c>
      <c r="N1113" s="286">
        <v>0</v>
      </c>
      <c r="O1113" s="286">
        <v>0</v>
      </c>
    </row>
    <row r="1114" spans="1:15" x14ac:dyDescent="0.35">
      <c r="A1114" s="283" t="s">
        <v>139</v>
      </c>
      <c r="B1114" s="283" t="s">
        <v>152</v>
      </c>
      <c r="C1114" s="284" t="s">
        <v>153</v>
      </c>
      <c r="D1114" s="283" t="s">
        <v>76</v>
      </c>
      <c r="E1114" s="284" t="s">
        <v>46</v>
      </c>
      <c r="F1114" s="283" t="s">
        <v>154</v>
      </c>
      <c r="G1114" s="287" t="s">
        <v>155</v>
      </c>
      <c r="H1114" s="283" t="s">
        <v>1756</v>
      </c>
      <c r="I1114" s="284" t="s">
        <v>1757</v>
      </c>
      <c r="J1114" s="285">
        <v>13000000000</v>
      </c>
      <c r="K1114" s="285">
        <v>13000000000</v>
      </c>
      <c r="L1114" s="285">
        <v>12813578449</v>
      </c>
      <c r="M1114" s="285">
        <v>10771793186</v>
      </c>
      <c r="N1114" s="286">
        <v>42201194</v>
      </c>
      <c r="O1114" s="286">
        <v>40586708.590000004</v>
      </c>
    </row>
    <row r="1115" spans="1:15" x14ac:dyDescent="0.35">
      <c r="A1115" s="283" t="s">
        <v>139</v>
      </c>
      <c r="B1115" s="283" t="s">
        <v>152</v>
      </c>
      <c r="C1115" s="284" t="s">
        <v>153</v>
      </c>
      <c r="D1115" s="283" t="s">
        <v>76</v>
      </c>
      <c r="E1115" s="284" t="s">
        <v>46</v>
      </c>
      <c r="F1115" s="283" t="s">
        <v>154</v>
      </c>
      <c r="G1115" s="287" t="s">
        <v>155</v>
      </c>
      <c r="H1115" s="283" t="s">
        <v>1619</v>
      </c>
      <c r="I1115" s="284" t="s">
        <v>1620</v>
      </c>
      <c r="J1115" s="285">
        <v>3000000000</v>
      </c>
      <c r="K1115" s="285">
        <v>3000000000</v>
      </c>
      <c r="L1115" s="285">
        <v>1987726562</v>
      </c>
      <c r="M1115" s="285">
        <v>97726562</v>
      </c>
      <c r="N1115" s="286">
        <v>4671723</v>
      </c>
      <c r="O1115" s="286">
        <v>4671723</v>
      </c>
    </row>
    <row r="1116" spans="1:15" x14ac:dyDescent="0.35">
      <c r="A1116" s="283" t="s">
        <v>139</v>
      </c>
      <c r="B1116" s="283" t="s">
        <v>152</v>
      </c>
      <c r="C1116" s="284" t="s">
        <v>153</v>
      </c>
      <c r="D1116" s="283" t="s">
        <v>76</v>
      </c>
      <c r="E1116" s="284" t="s">
        <v>46</v>
      </c>
      <c r="F1116" s="283" t="s">
        <v>154</v>
      </c>
      <c r="G1116" s="287" t="s">
        <v>155</v>
      </c>
      <c r="H1116" s="283" t="s">
        <v>1730</v>
      </c>
      <c r="I1116" s="284" t="s">
        <v>1731</v>
      </c>
      <c r="J1116" s="285">
        <v>1000000000</v>
      </c>
      <c r="K1116" s="285">
        <v>1000000000</v>
      </c>
      <c r="L1116" s="285">
        <v>412497559</v>
      </c>
      <c r="M1116" s="285">
        <v>412497559</v>
      </c>
      <c r="N1116" s="286">
        <v>1000000</v>
      </c>
      <c r="O1116" s="286">
        <v>1000000</v>
      </c>
    </row>
    <row r="1117" spans="1:15" x14ac:dyDescent="0.35">
      <c r="A1117" s="283" t="s">
        <v>139</v>
      </c>
      <c r="B1117" s="283" t="s">
        <v>152</v>
      </c>
      <c r="C1117" s="284" t="s">
        <v>153</v>
      </c>
      <c r="D1117" s="283" t="s">
        <v>76</v>
      </c>
      <c r="E1117" s="284" t="s">
        <v>46</v>
      </c>
      <c r="F1117" s="283" t="s">
        <v>154</v>
      </c>
      <c r="G1117" s="287" t="s">
        <v>155</v>
      </c>
      <c r="H1117" s="283" t="s">
        <v>1760</v>
      </c>
      <c r="I1117" s="284" t="s">
        <v>1761</v>
      </c>
      <c r="J1117" s="285">
        <v>15000000000</v>
      </c>
      <c r="K1117" s="285">
        <v>15000000000</v>
      </c>
      <c r="L1117" s="285">
        <v>5248597683</v>
      </c>
      <c r="M1117" s="285">
        <v>4467689995</v>
      </c>
      <c r="N1117" s="286">
        <v>88115507.519999996</v>
      </c>
      <c r="O1117" s="286">
        <v>83002105.519999996</v>
      </c>
    </row>
    <row r="1118" spans="1:15" x14ac:dyDescent="0.35">
      <c r="A1118" s="283" t="s">
        <v>139</v>
      </c>
      <c r="B1118" s="283" t="s">
        <v>152</v>
      </c>
      <c r="C1118" s="284" t="s">
        <v>153</v>
      </c>
      <c r="D1118" s="283" t="s">
        <v>76</v>
      </c>
      <c r="E1118" s="284" t="s">
        <v>46</v>
      </c>
      <c r="F1118" s="283" t="s">
        <v>154</v>
      </c>
      <c r="G1118" s="287" t="s">
        <v>155</v>
      </c>
      <c r="H1118" s="283" t="s">
        <v>2540</v>
      </c>
      <c r="I1118" s="284" t="s">
        <v>2541</v>
      </c>
      <c r="J1118" s="285">
        <v>2000000000</v>
      </c>
      <c r="K1118" s="285">
        <v>2000000000</v>
      </c>
      <c r="L1118" s="285">
        <v>58635938</v>
      </c>
      <c r="M1118" s="285">
        <v>58635938</v>
      </c>
      <c r="N1118" s="286">
        <v>9412334</v>
      </c>
      <c r="O1118" s="286">
        <v>8957179</v>
      </c>
    </row>
    <row r="1119" spans="1:15" x14ac:dyDescent="0.35">
      <c r="A1119" s="283" t="s">
        <v>139</v>
      </c>
      <c r="B1119" s="283" t="s">
        <v>152</v>
      </c>
      <c r="C1119" s="284" t="s">
        <v>153</v>
      </c>
      <c r="D1119" s="283" t="s">
        <v>76</v>
      </c>
      <c r="E1119" s="284" t="s">
        <v>46</v>
      </c>
      <c r="F1119" s="283" t="s">
        <v>154</v>
      </c>
      <c r="G1119" s="287" t="s">
        <v>155</v>
      </c>
      <c r="H1119" s="283" t="s">
        <v>1712</v>
      </c>
      <c r="I1119" s="284" t="s">
        <v>1713</v>
      </c>
      <c r="J1119" s="285">
        <v>500000000</v>
      </c>
      <c r="K1119" s="285">
        <v>500000000</v>
      </c>
      <c r="L1119" s="285">
        <v>209963394</v>
      </c>
      <c r="M1119" s="285">
        <v>209963394</v>
      </c>
      <c r="N1119" s="286">
        <v>15780786</v>
      </c>
      <c r="O1119" s="286">
        <v>11180924</v>
      </c>
    </row>
    <row r="1120" spans="1:15" x14ac:dyDescent="0.35">
      <c r="A1120" s="283" t="s">
        <v>139</v>
      </c>
      <c r="B1120" s="283" t="s">
        <v>152</v>
      </c>
      <c r="C1120" s="284" t="s">
        <v>153</v>
      </c>
      <c r="D1120" s="283" t="s">
        <v>76</v>
      </c>
      <c r="E1120" s="284" t="s">
        <v>46</v>
      </c>
      <c r="F1120" s="283" t="s">
        <v>154</v>
      </c>
      <c r="G1120" s="287" t="s">
        <v>155</v>
      </c>
      <c r="H1120" s="283" t="s">
        <v>1710</v>
      </c>
      <c r="I1120" s="284" t="s">
        <v>1711</v>
      </c>
      <c r="J1120" s="285">
        <v>400000000</v>
      </c>
      <c r="K1120" s="285">
        <v>400000000</v>
      </c>
      <c r="L1120" s="285">
        <v>48908559</v>
      </c>
      <c r="M1120" s="285">
        <v>48908559</v>
      </c>
      <c r="N1120" s="286">
        <v>20019037</v>
      </c>
      <c r="O1120" s="286">
        <v>11849337</v>
      </c>
    </row>
    <row r="1121" spans="1:15" x14ac:dyDescent="0.35">
      <c r="A1121" s="283" t="s">
        <v>139</v>
      </c>
      <c r="B1121" s="283" t="s">
        <v>152</v>
      </c>
      <c r="C1121" s="284" t="s">
        <v>153</v>
      </c>
      <c r="D1121" s="283" t="s">
        <v>76</v>
      </c>
      <c r="E1121" s="284" t="s">
        <v>46</v>
      </c>
      <c r="F1121" s="283" t="s">
        <v>154</v>
      </c>
      <c r="G1121" s="287" t="s">
        <v>155</v>
      </c>
      <c r="H1121" s="283" t="s">
        <v>1615</v>
      </c>
      <c r="I1121" s="284" t="s">
        <v>1616</v>
      </c>
      <c r="J1121" s="285">
        <v>850000000</v>
      </c>
      <c r="K1121" s="285">
        <v>850000000</v>
      </c>
      <c r="L1121" s="285">
        <v>798867764</v>
      </c>
      <c r="M1121" s="285">
        <v>798867764</v>
      </c>
      <c r="N1121" s="286">
        <v>400814880</v>
      </c>
      <c r="O1121" s="286">
        <v>0</v>
      </c>
    </row>
    <row r="1122" spans="1:15" x14ac:dyDescent="0.35">
      <c r="A1122" s="283" t="s">
        <v>139</v>
      </c>
      <c r="B1122" s="283" t="s">
        <v>152</v>
      </c>
      <c r="C1122" s="284" t="s">
        <v>153</v>
      </c>
      <c r="D1122" s="283" t="s">
        <v>76</v>
      </c>
      <c r="E1122" s="284" t="s">
        <v>46</v>
      </c>
      <c r="F1122" s="283" t="s">
        <v>154</v>
      </c>
      <c r="G1122" s="287" t="s">
        <v>155</v>
      </c>
      <c r="H1122" s="283" t="s">
        <v>2497</v>
      </c>
      <c r="I1122" s="284" t="s">
        <v>2498</v>
      </c>
      <c r="J1122" s="285">
        <v>1000000000</v>
      </c>
      <c r="K1122" s="285">
        <v>1000000000</v>
      </c>
      <c r="L1122" s="285">
        <v>48908559</v>
      </c>
      <c r="M1122" s="285">
        <v>48908559</v>
      </c>
      <c r="N1122" s="286">
        <v>8038333</v>
      </c>
      <c r="O1122" s="286">
        <v>8038333</v>
      </c>
    </row>
    <row r="1123" spans="1:15" x14ac:dyDescent="0.35">
      <c r="A1123" s="283" t="s">
        <v>139</v>
      </c>
      <c r="B1123" s="283" t="s">
        <v>152</v>
      </c>
      <c r="C1123" s="284" t="s">
        <v>153</v>
      </c>
      <c r="D1123" s="283" t="s">
        <v>76</v>
      </c>
      <c r="E1123" s="284" t="s">
        <v>46</v>
      </c>
      <c r="F1123" s="283" t="s">
        <v>154</v>
      </c>
      <c r="G1123" s="287" t="s">
        <v>155</v>
      </c>
      <c r="H1123" s="283" t="s">
        <v>1714</v>
      </c>
      <c r="I1123" s="284" t="s">
        <v>1715</v>
      </c>
      <c r="J1123" s="285">
        <v>500000000</v>
      </c>
      <c r="K1123" s="285">
        <v>500000000</v>
      </c>
      <c r="L1123" s="285">
        <v>374870559</v>
      </c>
      <c r="M1123" s="285">
        <v>374870559</v>
      </c>
      <c r="N1123" s="286">
        <v>173270540.91</v>
      </c>
      <c r="O1123" s="286">
        <v>166880776.58000001</v>
      </c>
    </row>
    <row r="1124" spans="1:15" x14ac:dyDescent="0.35">
      <c r="A1124" s="283" t="s">
        <v>139</v>
      </c>
      <c r="B1124" s="283" t="s">
        <v>152</v>
      </c>
      <c r="C1124" s="284" t="s">
        <v>153</v>
      </c>
      <c r="D1124" s="283" t="s">
        <v>76</v>
      </c>
      <c r="E1124" s="284" t="s">
        <v>46</v>
      </c>
      <c r="F1124" s="283" t="s">
        <v>154</v>
      </c>
      <c r="G1124" s="287" t="s">
        <v>155</v>
      </c>
      <c r="H1124" s="283" t="s">
        <v>1706</v>
      </c>
      <c r="I1124" s="284" t="s">
        <v>1707</v>
      </c>
      <c r="J1124" s="285">
        <v>2000000000</v>
      </c>
      <c r="K1124" s="285">
        <v>2000000000</v>
      </c>
      <c r="L1124" s="285">
        <v>0</v>
      </c>
      <c r="M1124" s="285">
        <v>0</v>
      </c>
      <c r="N1124" s="286">
        <v>0</v>
      </c>
      <c r="O1124" s="286">
        <v>0</v>
      </c>
    </row>
    <row r="1125" spans="1:15" x14ac:dyDescent="0.35">
      <c r="A1125" s="283" t="s">
        <v>139</v>
      </c>
      <c r="B1125" s="283" t="s">
        <v>152</v>
      </c>
      <c r="C1125" s="284" t="s">
        <v>153</v>
      </c>
      <c r="D1125" s="283" t="s">
        <v>76</v>
      </c>
      <c r="E1125" s="284" t="s">
        <v>46</v>
      </c>
      <c r="F1125" s="283" t="s">
        <v>154</v>
      </c>
      <c r="G1125" s="287" t="s">
        <v>155</v>
      </c>
      <c r="H1125" s="283" t="s">
        <v>2510</v>
      </c>
      <c r="I1125" s="284" t="s">
        <v>2511</v>
      </c>
      <c r="J1125" s="285">
        <v>2000000000</v>
      </c>
      <c r="K1125" s="285">
        <v>2000000000</v>
      </c>
      <c r="L1125" s="285">
        <v>718470771</v>
      </c>
      <c r="M1125" s="285">
        <v>87496875</v>
      </c>
      <c r="N1125" s="286">
        <v>8676123</v>
      </c>
      <c r="O1125" s="286">
        <v>7902623</v>
      </c>
    </row>
    <row r="1126" spans="1:15" x14ac:dyDescent="0.35">
      <c r="A1126" s="283" t="s">
        <v>139</v>
      </c>
      <c r="B1126" s="283" t="s">
        <v>152</v>
      </c>
      <c r="C1126" s="284" t="s">
        <v>153</v>
      </c>
      <c r="D1126" s="283" t="s">
        <v>76</v>
      </c>
      <c r="E1126" s="284" t="s">
        <v>46</v>
      </c>
      <c r="F1126" s="283" t="s">
        <v>154</v>
      </c>
      <c r="G1126" s="287" t="s">
        <v>155</v>
      </c>
      <c r="H1126" s="283" t="s">
        <v>1626</v>
      </c>
      <c r="I1126" s="284" t="s">
        <v>1627</v>
      </c>
      <c r="J1126" s="285">
        <v>500000000</v>
      </c>
      <c r="K1126" s="285">
        <v>500000000</v>
      </c>
      <c r="L1126" s="285">
        <v>14372568</v>
      </c>
      <c r="M1126" s="285">
        <v>14372568</v>
      </c>
      <c r="N1126" s="286">
        <v>6372499</v>
      </c>
      <c r="O1126" s="286">
        <v>6372499</v>
      </c>
    </row>
    <row r="1127" spans="1:15" x14ac:dyDescent="0.35">
      <c r="A1127" s="283" t="s">
        <v>139</v>
      </c>
      <c r="B1127" s="283" t="s">
        <v>152</v>
      </c>
      <c r="C1127" s="284" t="s">
        <v>153</v>
      </c>
      <c r="D1127" s="283" t="s">
        <v>76</v>
      </c>
      <c r="E1127" s="284" t="s">
        <v>46</v>
      </c>
      <c r="F1127" s="283" t="s">
        <v>154</v>
      </c>
      <c r="G1127" s="287" t="s">
        <v>155</v>
      </c>
      <c r="H1127" s="283" t="s">
        <v>1708</v>
      </c>
      <c r="I1127" s="284" t="s">
        <v>1709</v>
      </c>
      <c r="J1127" s="285">
        <v>500000000</v>
      </c>
      <c r="K1127" s="285">
        <v>500000000</v>
      </c>
      <c r="L1127" s="285">
        <v>498908559</v>
      </c>
      <c r="M1127" s="285">
        <v>48908559</v>
      </c>
      <c r="N1127" s="286">
        <v>16758359</v>
      </c>
      <c r="O1127" s="286">
        <v>6145831</v>
      </c>
    </row>
    <row r="1128" spans="1:15" x14ac:dyDescent="0.35">
      <c r="A1128" s="283" t="s">
        <v>139</v>
      </c>
      <c r="B1128" s="283" t="s">
        <v>152</v>
      </c>
      <c r="C1128" s="284" t="s">
        <v>153</v>
      </c>
      <c r="D1128" s="283" t="s">
        <v>76</v>
      </c>
      <c r="E1128" s="284" t="s">
        <v>46</v>
      </c>
      <c r="F1128" s="283" t="s">
        <v>154</v>
      </c>
      <c r="G1128" s="287" t="s">
        <v>155</v>
      </c>
      <c r="H1128" s="283" t="s">
        <v>1628</v>
      </c>
      <c r="I1128" s="284" t="s">
        <v>1629</v>
      </c>
      <c r="J1128" s="285">
        <v>40000000000</v>
      </c>
      <c r="K1128" s="285">
        <v>40000000000</v>
      </c>
      <c r="L1128" s="285">
        <v>32117214818</v>
      </c>
      <c r="M1128" s="285">
        <v>19889673905.02</v>
      </c>
      <c r="N1128" s="286">
        <v>2201885087.23</v>
      </c>
      <c r="O1128" s="286">
        <v>541601073</v>
      </c>
    </row>
    <row r="1129" spans="1:15" x14ac:dyDescent="0.35">
      <c r="A1129" s="283" t="s">
        <v>139</v>
      </c>
      <c r="B1129" s="283" t="s">
        <v>152</v>
      </c>
      <c r="C1129" s="284" t="s">
        <v>153</v>
      </c>
      <c r="D1129" s="283" t="s">
        <v>76</v>
      </c>
      <c r="E1129" s="284" t="s">
        <v>46</v>
      </c>
      <c r="F1129" s="283" t="s">
        <v>154</v>
      </c>
      <c r="G1129" s="287" t="s">
        <v>155</v>
      </c>
      <c r="H1129" s="283" t="s">
        <v>1698</v>
      </c>
      <c r="I1129" s="284" t="s">
        <v>1699</v>
      </c>
      <c r="J1129" s="285">
        <v>1500000000</v>
      </c>
      <c r="K1129" s="285">
        <v>1500000000</v>
      </c>
      <c r="L1129" s="285">
        <v>1249098018</v>
      </c>
      <c r="M1129" s="285">
        <v>448476798</v>
      </c>
      <c r="N1129" s="286">
        <v>164420402.41999999</v>
      </c>
      <c r="O1129" s="286">
        <v>14279329</v>
      </c>
    </row>
    <row r="1130" spans="1:15" x14ac:dyDescent="0.35">
      <c r="A1130" s="283" t="s">
        <v>139</v>
      </c>
      <c r="B1130" s="283" t="s">
        <v>152</v>
      </c>
      <c r="C1130" s="284" t="s">
        <v>153</v>
      </c>
      <c r="D1130" s="283" t="s">
        <v>76</v>
      </c>
      <c r="E1130" s="284" t="s">
        <v>46</v>
      </c>
      <c r="F1130" s="283" t="s">
        <v>154</v>
      </c>
      <c r="G1130" s="287" t="s">
        <v>155</v>
      </c>
      <c r="H1130" s="283" t="s">
        <v>2526</v>
      </c>
      <c r="I1130" s="284" t="s">
        <v>2527</v>
      </c>
      <c r="J1130" s="285">
        <v>300000000</v>
      </c>
      <c r="K1130" s="285">
        <v>300000000</v>
      </c>
      <c r="L1130" s="285">
        <v>14372568</v>
      </c>
      <c r="M1130" s="285">
        <v>14372568</v>
      </c>
      <c r="N1130" s="286">
        <v>3719081</v>
      </c>
      <c r="O1130" s="286">
        <v>3719081</v>
      </c>
    </row>
    <row r="1131" spans="1:15" x14ac:dyDescent="0.35">
      <c r="A1131" s="283" t="s">
        <v>139</v>
      </c>
      <c r="B1131" s="283" t="s">
        <v>152</v>
      </c>
      <c r="C1131" s="284" t="s">
        <v>153</v>
      </c>
      <c r="D1131" s="283" t="s">
        <v>76</v>
      </c>
      <c r="E1131" s="284" t="s">
        <v>46</v>
      </c>
      <c r="F1131" s="283" t="s">
        <v>154</v>
      </c>
      <c r="G1131" s="287" t="s">
        <v>155</v>
      </c>
      <c r="H1131" s="283" t="s">
        <v>2524</v>
      </c>
      <c r="I1131" s="284" t="s">
        <v>2525</v>
      </c>
      <c r="J1131" s="285">
        <v>400000000</v>
      </c>
      <c r="K1131" s="285">
        <v>400000000</v>
      </c>
      <c r="L1131" s="285">
        <v>49408559</v>
      </c>
      <c r="M1131" s="285">
        <v>49408559</v>
      </c>
      <c r="N1131" s="286">
        <v>1863804</v>
      </c>
      <c r="O1131" s="286">
        <v>1863804</v>
      </c>
    </row>
    <row r="1132" spans="1:15" x14ac:dyDescent="0.35">
      <c r="A1132" s="283" t="s">
        <v>139</v>
      </c>
      <c r="B1132" s="283" t="s">
        <v>152</v>
      </c>
      <c r="C1132" s="284" t="s">
        <v>153</v>
      </c>
      <c r="D1132" s="283" t="s">
        <v>76</v>
      </c>
      <c r="E1132" s="284" t="s">
        <v>46</v>
      </c>
      <c r="F1132" s="283" t="s">
        <v>154</v>
      </c>
      <c r="G1132" s="287" t="s">
        <v>155</v>
      </c>
      <c r="H1132" s="283" t="s">
        <v>1607</v>
      </c>
      <c r="I1132" s="284" t="s">
        <v>1608</v>
      </c>
      <c r="J1132" s="285">
        <v>500000000</v>
      </c>
      <c r="K1132" s="285">
        <v>500000000</v>
      </c>
      <c r="L1132" s="285">
        <v>499372568</v>
      </c>
      <c r="M1132" s="285">
        <v>14372568</v>
      </c>
      <c r="N1132" s="286">
        <v>14321068</v>
      </c>
      <c r="O1132" s="286">
        <v>14115068</v>
      </c>
    </row>
    <row r="1133" spans="1:15" x14ac:dyDescent="0.35">
      <c r="A1133" s="283" t="s">
        <v>139</v>
      </c>
      <c r="B1133" s="283" t="s">
        <v>152</v>
      </c>
      <c r="C1133" s="284" t="s">
        <v>153</v>
      </c>
      <c r="D1133" s="283" t="s">
        <v>76</v>
      </c>
      <c r="E1133" s="284" t="s">
        <v>46</v>
      </c>
      <c r="F1133" s="283" t="s">
        <v>154</v>
      </c>
      <c r="G1133" s="287" t="s">
        <v>155</v>
      </c>
      <c r="H1133" s="283" t="s">
        <v>1750</v>
      </c>
      <c r="I1133" s="284" t="s">
        <v>1751</v>
      </c>
      <c r="J1133" s="285">
        <v>500000000</v>
      </c>
      <c r="K1133" s="285">
        <v>500000000</v>
      </c>
      <c r="L1133" s="285">
        <v>129408559</v>
      </c>
      <c r="M1133" s="285">
        <v>129408559</v>
      </c>
      <c r="N1133" s="286">
        <v>10263611</v>
      </c>
      <c r="O1133" s="286">
        <v>10263611</v>
      </c>
    </row>
    <row r="1134" spans="1:15" x14ac:dyDescent="0.35">
      <c r="A1134" s="283" t="s">
        <v>139</v>
      </c>
      <c r="B1134" s="283" t="s">
        <v>152</v>
      </c>
      <c r="C1134" s="284" t="s">
        <v>153</v>
      </c>
      <c r="D1134" s="283" t="s">
        <v>76</v>
      </c>
      <c r="E1134" s="284" t="s">
        <v>46</v>
      </c>
      <c r="F1134" s="283" t="s">
        <v>154</v>
      </c>
      <c r="G1134" s="287" t="s">
        <v>155</v>
      </c>
      <c r="H1134" s="283" t="s">
        <v>2522</v>
      </c>
      <c r="I1134" s="284" t="s">
        <v>2523</v>
      </c>
      <c r="J1134" s="285">
        <v>300000000</v>
      </c>
      <c r="K1134" s="285">
        <v>300000000</v>
      </c>
      <c r="L1134" s="285">
        <v>299372568</v>
      </c>
      <c r="M1134" s="285">
        <v>14372568</v>
      </c>
      <c r="N1134" s="286">
        <v>6372499</v>
      </c>
      <c r="O1134" s="286">
        <v>6372499</v>
      </c>
    </row>
    <row r="1135" spans="1:15" x14ac:dyDescent="0.35">
      <c r="A1135" s="283" t="s">
        <v>139</v>
      </c>
      <c r="B1135" s="283" t="s">
        <v>152</v>
      </c>
      <c r="C1135" s="284" t="s">
        <v>153</v>
      </c>
      <c r="D1135" s="283" t="s">
        <v>76</v>
      </c>
      <c r="E1135" s="284" t="s">
        <v>46</v>
      </c>
      <c r="F1135" s="283" t="s">
        <v>154</v>
      </c>
      <c r="G1135" s="287" t="s">
        <v>155</v>
      </c>
      <c r="H1135" s="283" t="s">
        <v>2536</v>
      </c>
      <c r="I1135" s="284" t="s">
        <v>2537</v>
      </c>
      <c r="J1135" s="285">
        <v>300000000</v>
      </c>
      <c r="K1135" s="285">
        <v>300000000</v>
      </c>
      <c r="L1135" s="285">
        <v>14372568</v>
      </c>
      <c r="M1135" s="285">
        <v>6514675</v>
      </c>
      <c r="N1135" s="286">
        <v>6514675</v>
      </c>
      <c r="O1135" s="286">
        <v>6514675</v>
      </c>
    </row>
    <row r="1136" spans="1:15" x14ac:dyDescent="0.35">
      <c r="A1136" s="283" t="s">
        <v>139</v>
      </c>
      <c r="B1136" s="283" t="s">
        <v>152</v>
      </c>
      <c r="C1136" s="284" t="s">
        <v>153</v>
      </c>
      <c r="D1136" s="283" t="s">
        <v>76</v>
      </c>
      <c r="E1136" s="284" t="s">
        <v>46</v>
      </c>
      <c r="F1136" s="283" t="s">
        <v>154</v>
      </c>
      <c r="G1136" s="287" t="s">
        <v>155</v>
      </c>
      <c r="H1136" s="283" t="s">
        <v>1766</v>
      </c>
      <c r="I1136" s="284" t="s">
        <v>3146</v>
      </c>
      <c r="J1136" s="285">
        <v>1000000000</v>
      </c>
      <c r="K1136" s="285">
        <v>1000000000</v>
      </c>
      <c r="L1136" s="285">
        <v>998908559</v>
      </c>
      <c r="M1136" s="285">
        <v>48908559</v>
      </c>
      <c r="N1136" s="286">
        <v>6814779</v>
      </c>
      <c r="O1136" s="286">
        <v>3724779</v>
      </c>
    </row>
    <row r="1137" spans="1:15" x14ac:dyDescent="0.35">
      <c r="A1137" s="283" t="s">
        <v>139</v>
      </c>
      <c r="B1137" s="283" t="s">
        <v>152</v>
      </c>
      <c r="C1137" s="284" t="s">
        <v>153</v>
      </c>
      <c r="D1137" s="283" t="s">
        <v>76</v>
      </c>
      <c r="E1137" s="284" t="s">
        <v>46</v>
      </c>
      <c r="F1137" s="283" t="s">
        <v>154</v>
      </c>
      <c r="G1137" s="287" t="s">
        <v>155</v>
      </c>
      <c r="H1137" s="283" t="s">
        <v>1700</v>
      </c>
      <c r="I1137" s="284" t="s">
        <v>1701</v>
      </c>
      <c r="J1137" s="285">
        <v>200000000</v>
      </c>
      <c r="K1137" s="285">
        <v>200000000</v>
      </c>
      <c r="L1137" s="285">
        <v>9581713</v>
      </c>
      <c r="M1137" s="285">
        <v>9581713</v>
      </c>
      <c r="N1137" s="286">
        <v>6264931</v>
      </c>
      <c r="O1137" s="286">
        <v>6264931</v>
      </c>
    </row>
    <row r="1138" spans="1:15" x14ac:dyDescent="0.35">
      <c r="A1138" s="283" t="s">
        <v>139</v>
      </c>
      <c r="B1138" s="283" t="s">
        <v>152</v>
      </c>
      <c r="C1138" s="284" t="s">
        <v>153</v>
      </c>
      <c r="D1138" s="283" t="s">
        <v>76</v>
      </c>
      <c r="E1138" s="284" t="s">
        <v>46</v>
      </c>
      <c r="F1138" s="283" t="s">
        <v>154</v>
      </c>
      <c r="G1138" s="287" t="s">
        <v>155</v>
      </c>
      <c r="H1138" s="283" t="s">
        <v>2534</v>
      </c>
      <c r="I1138" s="284" t="s">
        <v>2535</v>
      </c>
      <c r="J1138" s="285">
        <v>2000000000</v>
      </c>
      <c r="K1138" s="285">
        <v>2000000000</v>
      </c>
      <c r="L1138" s="285">
        <v>1983963994</v>
      </c>
      <c r="M1138" s="285">
        <v>797726562</v>
      </c>
      <c r="N1138" s="286">
        <v>16987289</v>
      </c>
      <c r="O1138" s="286">
        <v>16987289</v>
      </c>
    </row>
    <row r="1139" spans="1:15" x14ac:dyDescent="0.35">
      <c r="A1139" s="283" t="s">
        <v>139</v>
      </c>
      <c r="B1139" s="283" t="s">
        <v>152</v>
      </c>
      <c r="C1139" s="284" t="s">
        <v>153</v>
      </c>
      <c r="D1139" s="283" t="s">
        <v>76</v>
      </c>
      <c r="E1139" s="284" t="s">
        <v>46</v>
      </c>
      <c r="F1139" s="283" t="s">
        <v>154</v>
      </c>
      <c r="G1139" s="287" t="s">
        <v>155</v>
      </c>
      <c r="H1139" s="283" t="s">
        <v>2532</v>
      </c>
      <c r="I1139" s="284" t="s">
        <v>2533</v>
      </c>
      <c r="J1139" s="285">
        <v>500000000</v>
      </c>
      <c r="K1139" s="285">
        <v>500000000</v>
      </c>
      <c r="L1139" s="285">
        <v>500000000</v>
      </c>
      <c r="M1139" s="285">
        <v>500000000</v>
      </c>
      <c r="N1139" s="286">
        <v>0</v>
      </c>
      <c r="O1139" s="286">
        <v>0</v>
      </c>
    </row>
    <row r="1140" spans="1:15" x14ac:dyDescent="0.35">
      <c r="A1140" s="283" t="s">
        <v>139</v>
      </c>
      <c r="B1140" s="283" t="s">
        <v>152</v>
      </c>
      <c r="C1140" s="284" t="s">
        <v>153</v>
      </c>
      <c r="D1140" s="283" t="s">
        <v>76</v>
      </c>
      <c r="E1140" s="284" t="s">
        <v>46</v>
      </c>
      <c r="F1140" s="283" t="s">
        <v>154</v>
      </c>
      <c r="G1140" s="287" t="s">
        <v>155</v>
      </c>
      <c r="H1140" s="283" t="s">
        <v>1702</v>
      </c>
      <c r="I1140" s="284" t="s">
        <v>1703</v>
      </c>
      <c r="J1140" s="285">
        <v>3000000000</v>
      </c>
      <c r="K1140" s="285">
        <v>3000000000</v>
      </c>
      <c r="L1140" s="285">
        <v>2997953906</v>
      </c>
      <c r="M1140" s="285">
        <v>87953906</v>
      </c>
      <c r="N1140" s="286">
        <v>21914334</v>
      </c>
      <c r="O1140" s="286">
        <v>21914334</v>
      </c>
    </row>
    <row r="1141" spans="1:15" x14ac:dyDescent="0.35">
      <c r="A1141" s="283" t="s">
        <v>139</v>
      </c>
      <c r="B1141" s="283" t="s">
        <v>152</v>
      </c>
      <c r="C1141" s="284" t="s">
        <v>153</v>
      </c>
      <c r="D1141" s="283" t="s">
        <v>76</v>
      </c>
      <c r="E1141" s="284" t="s">
        <v>46</v>
      </c>
      <c r="F1141" s="283" t="s">
        <v>154</v>
      </c>
      <c r="G1141" s="287" t="s">
        <v>155</v>
      </c>
      <c r="H1141" s="283" t="s">
        <v>2520</v>
      </c>
      <c r="I1141" s="284" t="s">
        <v>2521</v>
      </c>
      <c r="J1141" s="285">
        <v>300000000</v>
      </c>
      <c r="K1141" s="285">
        <v>300000000</v>
      </c>
      <c r="L1141" s="285">
        <v>299372568</v>
      </c>
      <c r="M1141" s="285">
        <v>14372568</v>
      </c>
      <c r="N1141" s="286">
        <v>13301914</v>
      </c>
      <c r="O1141" s="286">
        <v>13301914</v>
      </c>
    </row>
    <row r="1142" spans="1:15" x14ac:dyDescent="0.35">
      <c r="A1142" s="283" t="s">
        <v>139</v>
      </c>
      <c r="B1142" s="283" t="s">
        <v>152</v>
      </c>
      <c r="C1142" s="284" t="s">
        <v>153</v>
      </c>
      <c r="D1142" s="283" t="s">
        <v>76</v>
      </c>
      <c r="E1142" s="284" t="s">
        <v>46</v>
      </c>
      <c r="F1142" s="283" t="s">
        <v>154</v>
      </c>
      <c r="G1142" s="287" t="s">
        <v>155</v>
      </c>
      <c r="H1142" s="283" t="s">
        <v>2528</v>
      </c>
      <c r="I1142" s="284" t="s">
        <v>2529</v>
      </c>
      <c r="J1142" s="285">
        <v>20000000000</v>
      </c>
      <c r="K1142" s="285">
        <v>20000000000</v>
      </c>
      <c r="L1142" s="285">
        <v>773167113</v>
      </c>
      <c r="M1142" s="285">
        <v>576724429</v>
      </c>
      <c r="N1142" s="286">
        <v>105354452.03</v>
      </c>
      <c r="O1142" s="286">
        <v>99755895.030000001</v>
      </c>
    </row>
    <row r="1143" spans="1:15" x14ac:dyDescent="0.35">
      <c r="A1143" s="283" t="s">
        <v>139</v>
      </c>
      <c r="B1143" s="283" t="s">
        <v>152</v>
      </c>
      <c r="C1143" s="284" t="s">
        <v>153</v>
      </c>
      <c r="D1143" s="283" t="s">
        <v>76</v>
      </c>
      <c r="E1143" s="284" t="s">
        <v>46</v>
      </c>
      <c r="F1143" s="283" t="s">
        <v>154</v>
      </c>
      <c r="G1143" s="287" t="s">
        <v>155</v>
      </c>
      <c r="H1143" s="283" t="s">
        <v>2530</v>
      </c>
      <c r="I1143" s="284" t="s">
        <v>2531</v>
      </c>
      <c r="J1143" s="285">
        <v>40000000000</v>
      </c>
      <c r="K1143" s="285">
        <v>40000000000</v>
      </c>
      <c r="L1143" s="285">
        <v>40000000000</v>
      </c>
      <c r="M1143" s="285">
        <v>0</v>
      </c>
      <c r="N1143" s="286">
        <v>0</v>
      </c>
      <c r="O1143" s="286">
        <v>0</v>
      </c>
    </row>
    <row r="1144" spans="1:15" x14ac:dyDescent="0.35">
      <c r="A1144" s="283" t="s">
        <v>139</v>
      </c>
      <c r="B1144" s="283" t="s">
        <v>152</v>
      </c>
      <c r="C1144" s="284" t="s">
        <v>153</v>
      </c>
      <c r="D1144" s="283" t="s">
        <v>76</v>
      </c>
      <c r="E1144" s="284" t="s">
        <v>46</v>
      </c>
      <c r="F1144" s="283" t="s">
        <v>154</v>
      </c>
      <c r="G1144" s="287" t="s">
        <v>155</v>
      </c>
      <c r="H1144" s="283" t="s">
        <v>2543</v>
      </c>
      <c r="I1144" s="284" t="s">
        <v>2544</v>
      </c>
      <c r="J1144" s="285">
        <v>9102000000</v>
      </c>
      <c r="K1144" s="285">
        <v>9102000000</v>
      </c>
      <c r="L1144" s="285">
        <v>4102000000</v>
      </c>
      <c r="M1144" s="285">
        <v>4102000000</v>
      </c>
      <c r="N1144" s="286">
        <v>403228803</v>
      </c>
      <c r="O1144" s="286">
        <v>403228803</v>
      </c>
    </row>
    <row r="1145" spans="1:15" x14ac:dyDescent="0.35">
      <c r="A1145" s="283" t="s">
        <v>139</v>
      </c>
      <c r="B1145" s="283" t="s">
        <v>152</v>
      </c>
      <c r="C1145" s="284" t="s">
        <v>153</v>
      </c>
      <c r="D1145" s="283" t="s">
        <v>76</v>
      </c>
      <c r="E1145" s="284" t="s">
        <v>46</v>
      </c>
      <c r="F1145" s="283" t="s">
        <v>154</v>
      </c>
      <c r="G1145" s="287" t="s">
        <v>155</v>
      </c>
      <c r="H1145" s="283" t="s">
        <v>1704</v>
      </c>
      <c r="I1145" s="284" t="s">
        <v>1705</v>
      </c>
      <c r="J1145" s="285">
        <v>500000000</v>
      </c>
      <c r="K1145" s="285">
        <v>500000000</v>
      </c>
      <c r="L1145" s="285">
        <v>289408585</v>
      </c>
      <c r="M1145" s="285">
        <v>289408585</v>
      </c>
      <c r="N1145" s="286">
        <v>64992550.060000002</v>
      </c>
      <c r="O1145" s="286">
        <v>89281.03</v>
      </c>
    </row>
    <row r="1146" spans="1:15" x14ac:dyDescent="0.35">
      <c r="A1146" s="283" t="s">
        <v>139</v>
      </c>
      <c r="B1146" s="283" t="s">
        <v>152</v>
      </c>
      <c r="C1146" s="284" t="s">
        <v>153</v>
      </c>
      <c r="D1146" s="283" t="s">
        <v>76</v>
      </c>
      <c r="E1146" s="284" t="s">
        <v>46</v>
      </c>
      <c r="F1146" s="283" t="s">
        <v>154</v>
      </c>
      <c r="G1146" s="287" t="s">
        <v>155</v>
      </c>
      <c r="H1146" s="283" t="s">
        <v>1748</v>
      </c>
      <c r="I1146" s="284" t="s">
        <v>1749</v>
      </c>
      <c r="J1146" s="285">
        <v>5000000000</v>
      </c>
      <c r="K1146" s="285">
        <v>5000000000</v>
      </c>
      <c r="L1146" s="285">
        <v>4908725577</v>
      </c>
      <c r="M1146" s="285">
        <v>4908725577</v>
      </c>
      <c r="N1146" s="286">
        <v>6403324</v>
      </c>
      <c r="O1146" s="286">
        <v>6403324</v>
      </c>
    </row>
    <row r="1147" spans="1:15" x14ac:dyDescent="0.35">
      <c r="A1147" s="283" t="s">
        <v>139</v>
      </c>
      <c r="B1147" s="283" t="s">
        <v>152</v>
      </c>
      <c r="C1147" s="284" t="s">
        <v>153</v>
      </c>
      <c r="D1147" s="283" t="s">
        <v>76</v>
      </c>
      <c r="E1147" s="284" t="s">
        <v>46</v>
      </c>
      <c r="F1147" s="283" t="s">
        <v>154</v>
      </c>
      <c r="G1147" s="287" t="s">
        <v>155</v>
      </c>
      <c r="H1147" s="283" t="s">
        <v>1696</v>
      </c>
      <c r="I1147" s="284" t="s">
        <v>1697</v>
      </c>
      <c r="J1147" s="285">
        <v>1000000000</v>
      </c>
      <c r="K1147" s="285">
        <v>1000000000</v>
      </c>
      <c r="L1147" s="285">
        <v>48908559</v>
      </c>
      <c r="M1147" s="285">
        <v>48908559</v>
      </c>
      <c r="N1147" s="286">
        <v>357124.1</v>
      </c>
      <c r="O1147" s="286">
        <v>267843.07</v>
      </c>
    </row>
    <row r="1148" spans="1:15" x14ac:dyDescent="0.35">
      <c r="A1148" s="283" t="s">
        <v>139</v>
      </c>
      <c r="B1148" s="283" t="s">
        <v>152</v>
      </c>
      <c r="C1148" s="284" t="s">
        <v>153</v>
      </c>
      <c r="D1148" s="283" t="s">
        <v>76</v>
      </c>
      <c r="E1148" s="284" t="s">
        <v>46</v>
      </c>
      <c r="F1148" s="283" t="s">
        <v>154</v>
      </c>
      <c r="G1148" s="287" t="s">
        <v>155</v>
      </c>
      <c r="H1148" s="283" t="s">
        <v>2514</v>
      </c>
      <c r="I1148" s="284" t="s">
        <v>2515</v>
      </c>
      <c r="J1148" s="285">
        <v>300000000</v>
      </c>
      <c r="K1148" s="285">
        <v>300000000</v>
      </c>
      <c r="L1148" s="285">
        <v>204190418</v>
      </c>
      <c r="M1148" s="285">
        <v>203644824</v>
      </c>
      <c r="N1148" s="286">
        <v>1500000</v>
      </c>
      <c r="O1148" s="286">
        <v>1500000</v>
      </c>
    </row>
    <row r="1149" spans="1:15" x14ac:dyDescent="0.35">
      <c r="A1149" s="283" t="s">
        <v>139</v>
      </c>
      <c r="B1149" s="283" t="s">
        <v>152</v>
      </c>
      <c r="C1149" s="284" t="s">
        <v>153</v>
      </c>
      <c r="D1149" s="283" t="s">
        <v>76</v>
      </c>
      <c r="E1149" s="284" t="s">
        <v>46</v>
      </c>
      <c r="F1149" s="283" t="s">
        <v>154</v>
      </c>
      <c r="G1149" s="287" t="s">
        <v>155</v>
      </c>
      <c r="H1149" s="283" t="s">
        <v>1767</v>
      </c>
      <c r="I1149" s="284" t="s">
        <v>1768</v>
      </c>
      <c r="J1149" s="285">
        <v>164848480000</v>
      </c>
      <c r="K1149" s="285">
        <v>164848480000</v>
      </c>
      <c r="L1149" s="285">
        <v>157116651356.79001</v>
      </c>
      <c r="M1149" s="285">
        <v>146031706439.79001</v>
      </c>
      <c r="N1149" s="286">
        <v>16446417494.860001</v>
      </c>
      <c r="O1149" s="286">
        <v>15129870327.84</v>
      </c>
    </row>
    <row r="1150" spans="1:15" x14ac:dyDescent="0.35">
      <c r="A1150" s="283" t="s">
        <v>139</v>
      </c>
      <c r="B1150" s="283" t="s">
        <v>152</v>
      </c>
      <c r="C1150" s="284" t="s">
        <v>153</v>
      </c>
      <c r="D1150" s="283" t="s">
        <v>76</v>
      </c>
      <c r="E1150" s="284" t="s">
        <v>46</v>
      </c>
      <c r="F1150" s="283" t="s">
        <v>154</v>
      </c>
      <c r="G1150" s="287" t="s">
        <v>155</v>
      </c>
      <c r="H1150" s="283" t="s">
        <v>1692</v>
      </c>
      <c r="I1150" s="284" t="s">
        <v>1693</v>
      </c>
      <c r="J1150" s="285">
        <v>15000000000</v>
      </c>
      <c r="K1150" s="285">
        <v>15000000000</v>
      </c>
      <c r="L1150" s="285">
        <v>13773655874</v>
      </c>
      <c r="M1150" s="285">
        <v>13773655874</v>
      </c>
      <c r="N1150" s="286">
        <v>0</v>
      </c>
      <c r="O1150" s="286">
        <v>0</v>
      </c>
    </row>
    <row r="1151" spans="1:15" x14ac:dyDescent="0.35">
      <c r="A1151" s="283" t="s">
        <v>139</v>
      </c>
      <c r="B1151" s="283" t="s">
        <v>152</v>
      </c>
      <c r="C1151" s="284" t="s">
        <v>153</v>
      </c>
      <c r="D1151" s="283" t="s">
        <v>76</v>
      </c>
      <c r="E1151" s="284" t="s">
        <v>46</v>
      </c>
      <c r="F1151" s="283" t="s">
        <v>154</v>
      </c>
      <c r="G1151" s="287" t="s">
        <v>155</v>
      </c>
      <c r="H1151" s="283" t="s">
        <v>1744</v>
      </c>
      <c r="I1151" s="284" t="s">
        <v>1745</v>
      </c>
      <c r="J1151" s="285">
        <v>200000000</v>
      </c>
      <c r="K1151" s="285">
        <v>200000000</v>
      </c>
      <c r="L1151" s="285">
        <v>199367818.41</v>
      </c>
      <c r="M1151" s="285">
        <v>199367818.41</v>
      </c>
      <c r="N1151" s="286">
        <v>9462499</v>
      </c>
      <c r="O1151" s="286">
        <v>6372499</v>
      </c>
    </row>
    <row r="1152" spans="1:15" x14ac:dyDescent="0.35">
      <c r="A1152" s="283" t="s">
        <v>139</v>
      </c>
      <c r="B1152" s="283" t="s">
        <v>152</v>
      </c>
      <c r="C1152" s="284" t="s">
        <v>153</v>
      </c>
      <c r="D1152" s="283" t="s">
        <v>76</v>
      </c>
      <c r="E1152" s="284" t="s">
        <v>46</v>
      </c>
      <c r="F1152" s="283" t="s">
        <v>154</v>
      </c>
      <c r="G1152" s="287" t="s">
        <v>155</v>
      </c>
      <c r="H1152" s="283" t="s">
        <v>1746</v>
      </c>
      <c r="I1152" s="284" t="s">
        <v>1747</v>
      </c>
      <c r="J1152" s="285">
        <v>1000000000</v>
      </c>
      <c r="K1152" s="285">
        <v>1000000000</v>
      </c>
      <c r="L1152" s="285">
        <v>788877642</v>
      </c>
      <c r="M1152" s="285">
        <v>788877642</v>
      </c>
      <c r="N1152" s="286">
        <v>115657159</v>
      </c>
      <c r="O1152" s="286">
        <v>0</v>
      </c>
    </row>
    <row r="1153" spans="1:15" x14ac:dyDescent="0.35">
      <c r="A1153" s="283" t="s">
        <v>139</v>
      </c>
      <c r="B1153" s="283" t="s">
        <v>152</v>
      </c>
      <c r="C1153" s="284" t="s">
        <v>153</v>
      </c>
      <c r="D1153" s="283" t="s">
        <v>76</v>
      </c>
      <c r="E1153" s="284" t="s">
        <v>46</v>
      </c>
      <c r="F1153" s="283" t="s">
        <v>154</v>
      </c>
      <c r="G1153" s="287" t="s">
        <v>155</v>
      </c>
      <c r="H1153" s="283" t="s">
        <v>1613</v>
      </c>
      <c r="I1153" s="284" t="s">
        <v>1614</v>
      </c>
      <c r="J1153" s="285">
        <v>147962000000</v>
      </c>
      <c r="K1153" s="285">
        <v>147962000000</v>
      </c>
      <c r="L1153" s="285">
        <v>127449246347</v>
      </c>
      <c r="M1153" s="285">
        <v>127262766147</v>
      </c>
      <c r="N1153" s="286">
        <v>1536206136.5899999</v>
      </c>
      <c r="O1153" s="286">
        <v>1448721816.9300001</v>
      </c>
    </row>
    <row r="1154" spans="1:15" x14ac:dyDescent="0.35">
      <c r="A1154" s="283" t="s">
        <v>139</v>
      </c>
      <c r="B1154" s="283" t="s">
        <v>152</v>
      </c>
      <c r="C1154" s="284" t="s">
        <v>153</v>
      </c>
      <c r="D1154" s="283" t="s">
        <v>76</v>
      </c>
      <c r="E1154" s="284" t="s">
        <v>46</v>
      </c>
      <c r="F1154" s="283" t="s">
        <v>154</v>
      </c>
      <c r="G1154" s="287" t="s">
        <v>155</v>
      </c>
      <c r="H1154" s="283" t="s">
        <v>3158</v>
      </c>
      <c r="I1154" s="284" t="s">
        <v>3159</v>
      </c>
      <c r="J1154" s="285">
        <v>10000000000</v>
      </c>
      <c r="K1154" s="285">
        <v>10000000000</v>
      </c>
      <c r="L1154" s="285">
        <v>9983214647</v>
      </c>
      <c r="M1154" s="285">
        <v>452902901</v>
      </c>
      <c r="N1154" s="286">
        <v>47863459.689999998</v>
      </c>
      <c r="O1154" s="286">
        <v>31278219.690000001</v>
      </c>
    </row>
    <row r="1155" spans="1:15" x14ac:dyDescent="0.35">
      <c r="A1155" s="283" t="s">
        <v>139</v>
      </c>
      <c r="B1155" s="283" t="s">
        <v>152</v>
      </c>
      <c r="C1155" s="284" t="s">
        <v>153</v>
      </c>
      <c r="D1155" s="283" t="s">
        <v>76</v>
      </c>
      <c r="E1155" s="284" t="s">
        <v>46</v>
      </c>
      <c r="F1155" s="283" t="s">
        <v>149</v>
      </c>
      <c r="G1155" s="287" t="s">
        <v>150</v>
      </c>
      <c r="H1155" s="283" t="s">
        <v>3160</v>
      </c>
      <c r="I1155" s="284" t="s">
        <v>3161</v>
      </c>
      <c r="J1155" s="285">
        <v>27520410000</v>
      </c>
      <c r="K1155" s="285">
        <v>27520410000</v>
      </c>
      <c r="L1155" s="285">
        <v>17470808000</v>
      </c>
      <c r="M1155" s="285">
        <v>17470808000</v>
      </c>
      <c r="N1155" s="286">
        <v>0</v>
      </c>
      <c r="O1155" s="286">
        <v>0</v>
      </c>
    </row>
    <row r="1156" spans="1:15" x14ac:dyDescent="0.35">
      <c r="A1156" s="283" t="s">
        <v>139</v>
      </c>
      <c r="B1156" s="283" t="s">
        <v>152</v>
      </c>
      <c r="C1156" s="284" t="s">
        <v>153</v>
      </c>
      <c r="D1156" s="283" t="s">
        <v>76</v>
      </c>
      <c r="E1156" s="284" t="s">
        <v>46</v>
      </c>
      <c r="F1156" s="283" t="s">
        <v>158</v>
      </c>
      <c r="G1156" s="287" t="s">
        <v>159</v>
      </c>
      <c r="H1156" s="283" t="s">
        <v>1769</v>
      </c>
      <c r="I1156" s="284" t="s">
        <v>1770</v>
      </c>
      <c r="J1156" s="285">
        <v>23093000000</v>
      </c>
      <c r="K1156" s="285">
        <v>23093000000</v>
      </c>
      <c r="L1156" s="285">
        <v>10654208571</v>
      </c>
      <c r="M1156" s="285">
        <v>1977778783</v>
      </c>
      <c r="N1156" s="286">
        <v>927400303</v>
      </c>
      <c r="O1156" s="286">
        <v>923567887</v>
      </c>
    </row>
    <row r="1157" spans="1:15" x14ac:dyDescent="0.35">
      <c r="A1157" s="283" t="s">
        <v>139</v>
      </c>
      <c r="B1157" s="283" t="s">
        <v>152</v>
      </c>
      <c r="C1157" s="284" t="s">
        <v>153</v>
      </c>
      <c r="D1157" s="283" t="s">
        <v>76</v>
      </c>
      <c r="E1157" s="284" t="s">
        <v>46</v>
      </c>
      <c r="F1157" s="283" t="s">
        <v>158</v>
      </c>
      <c r="G1157" s="287" t="s">
        <v>159</v>
      </c>
      <c r="H1157" s="283" t="s">
        <v>3152</v>
      </c>
      <c r="I1157" s="284" t="s">
        <v>3153</v>
      </c>
      <c r="J1157" s="285">
        <v>3000000000</v>
      </c>
      <c r="K1157" s="285">
        <v>3000000000</v>
      </c>
      <c r="L1157" s="285">
        <v>0</v>
      </c>
      <c r="M1157" s="285">
        <v>0</v>
      </c>
      <c r="N1157" s="286">
        <v>0</v>
      </c>
      <c r="O1157" s="286">
        <v>0</v>
      </c>
    </row>
    <row r="1158" spans="1:15" x14ac:dyDescent="0.35">
      <c r="A1158" s="283" t="s">
        <v>139</v>
      </c>
      <c r="B1158" s="283" t="s">
        <v>152</v>
      </c>
      <c r="C1158" s="284" t="s">
        <v>153</v>
      </c>
      <c r="D1158" s="283" t="s">
        <v>76</v>
      </c>
      <c r="E1158" s="284" t="s">
        <v>46</v>
      </c>
      <c r="F1158" s="283" t="s">
        <v>147</v>
      </c>
      <c r="G1158" s="287" t="s">
        <v>148</v>
      </c>
      <c r="H1158" s="283" t="s">
        <v>666</v>
      </c>
      <c r="I1158" s="284" t="s">
        <v>667</v>
      </c>
      <c r="J1158" s="285">
        <v>10000000000</v>
      </c>
      <c r="K1158" s="285">
        <v>10000000000</v>
      </c>
      <c r="L1158" s="285">
        <v>1687967221</v>
      </c>
      <c r="M1158" s="285">
        <v>408037927</v>
      </c>
      <c r="N1158" s="286">
        <v>34663574</v>
      </c>
      <c r="O1158" s="286">
        <v>32880021</v>
      </c>
    </row>
    <row r="1159" spans="1:15" x14ac:dyDescent="0.35">
      <c r="A1159" s="283" t="s">
        <v>139</v>
      </c>
      <c r="B1159" s="283" t="s">
        <v>152</v>
      </c>
      <c r="C1159" s="284" t="s">
        <v>153</v>
      </c>
      <c r="D1159" s="283" t="s">
        <v>76</v>
      </c>
      <c r="E1159" s="284" t="s">
        <v>46</v>
      </c>
      <c r="F1159" s="283" t="s">
        <v>147</v>
      </c>
      <c r="G1159" s="287" t="s">
        <v>148</v>
      </c>
      <c r="H1159" s="283" t="s">
        <v>664</v>
      </c>
      <c r="I1159" s="284" t="s">
        <v>665</v>
      </c>
      <c r="J1159" s="285">
        <v>20000000000</v>
      </c>
      <c r="K1159" s="285">
        <v>20000000000</v>
      </c>
      <c r="L1159" s="285">
        <v>6833540147</v>
      </c>
      <c r="M1159" s="285">
        <v>2732205332</v>
      </c>
      <c r="N1159" s="286">
        <v>970282468</v>
      </c>
      <c r="O1159" s="286">
        <v>254697640</v>
      </c>
    </row>
    <row r="1160" spans="1:15" x14ac:dyDescent="0.35">
      <c r="A1160" s="283" t="s">
        <v>139</v>
      </c>
      <c r="B1160" s="283" t="s">
        <v>152</v>
      </c>
      <c r="C1160" s="284" t="s">
        <v>153</v>
      </c>
      <c r="D1160" s="283" t="s">
        <v>76</v>
      </c>
      <c r="E1160" s="284" t="s">
        <v>46</v>
      </c>
      <c r="F1160" s="283" t="s">
        <v>147</v>
      </c>
      <c r="G1160" s="287" t="s">
        <v>148</v>
      </c>
      <c r="H1160" s="283" t="s">
        <v>2516</v>
      </c>
      <c r="I1160" s="284" t="s">
        <v>2517</v>
      </c>
      <c r="J1160" s="285">
        <v>170000000</v>
      </c>
      <c r="K1160" s="285">
        <v>170000000</v>
      </c>
      <c r="L1160" s="285">
        <v>0</v>
      </c>
      <c r="M1160" s="285">
        <v>0</v>
      </c>
      <c r="N1160" s="286">
        <v>0</v>
      </c>
      <c r="O1160" s="286">
        <v>0</v>
      </c>
    </row>
    <row r="1161" spans="1:15" x14ac:dyDescent="0.35">
      <c r="A1161" s="283" t="s">
        <v>139</v>
      </c>
      <c r="B1161" s="283" t="s">
        <v>152</v>
      </c>
      <c r="C1161" s="284" t="s">
        <v>153</v>
      </c>
      <c r="D1161" s="283" t="s">
        <v>76</v>
      </c>
      <c r="E1161" s="284" t="s">
        <v>46</v>
      </c>
      <c r="F1161" s="283" t="s">
        <v>162</v>
      </c>
      <c r="G1161" s="287" t="s">
        <v>163</v>
      </c>
      <c r="H1161" s="283" t="s">
        <v>1740</v>
      </c>
      <c r="I1161" s="284" t="s">
        <v>1741</v>
      </c>
      <c r="J1161" s="285">
        <v>6000000000</v>
      </c>
      <c r="K1161" s="285">
        <v>6000000000</v>
      </c>
      <c r="L1161" s="285">
        <v>2793943690</v>
      </c>
      <c r="M1161" s="285">
        <v>950422255</v>
      </c>
      <c r="N1161" s="286">
        <v>99735910</v>
      </c>
      <c r="O1161" s="286">
        <v>71709610</v>
      </c>
    </row>
    <row r="1162" spans="1:15" x14ac:dyDescent="0.35">
      <c r="A1162" s="283" t="s">
        <v>139</v>
      </c>
      <c r="B1162" s="283" t="s">
        <v>152</v>
      </c>
      <c r="C1162" s="284" t="s">
        <v>153</v>
      </c>
      <c r="D1162" s="283" t="s">
        <v>76</v>
      </c>
      <c r="E1162" s="284" t="s">
        <v>46</v>
      </c>
      <c r="F1162" s="283" t="s">
        <v>162</v>
      </c>
      <c r="G1162" s="287" t="s">
        <v>163</v>
      </c>
      <c r="H1162" s="283" t="s">
        <v>2512</v>
      </c>
      <c r="I1162" s="284" t="s">
        <v>2513</v>
      </c>
      <c r="J1162" s="285">
        <v>50780000000</v>
      </c>
      <c r="K1162" s="285">
        <v>50780000000</v>
      </c>
      <c r="L1162" s="285">
        <v>32149360130</v>
      </c>
      <c r="M1162" s="285">
        <v>7535759896</v>
      </c>
      <c r="N1162" s="286">
        <v>872168128</v>
      </c>
      <c r="O1162" s="286">
        <v>872168128</v>
      </c>
    </row>
    <row r="1163" spans="1:15" x14ac:dyDescent="0.35">
      <c r="A1163" s="283" t="s">
        <v>139</v>
      </c>
      <c r="B1163" s="283" t="s">
        <v>152</v>
      </c>
      <c r="C1163" s="284" t="s">
        <v>153</v>
      </c>
      <c r="D1163" s="283" t="s">
        <v>76</v>
      </c>
      <c r="E1163" s="284" t="s">
        <v>46</v>
      </c>
      <c r="F1163" s="283" t="s">
        <v>162</v>
      </c>
      <c r="G1163" s="287" t="s">
        <v>163</v>
      </c>
      <c r="H1163" s="283" t="s">
        <v>1742</v>
      </c>
      <c r="I1163" s="284" t="s">
        <v>1743</v>
      </c>
      <c r="J1163" s="285">
        <v>2000000000</v>
      </c>
      <c r="K1163" s="285">
        <v>2000000000</v>
      </c>
      <c r="L1163" s="285">
        <v>20021386</v>
      </c>
      <c r="M1163" s="285">
        <v>20021386</v>
      </c>
      <c r="N1163" s="286">
        <v>0</v>
      </c>
      <c r="O1163" s="286">
        <v>0</v>
      </c>
    </row>
    <row r="1164" spans="1:15" x14ac:dyDescent="0.35">
      <c r="A1164" s="283" t="s">
        <v>139</v>
      </c>
      <c r="B1164" s="283" t="s">
        <v>152</v>
      </c>
      <c r="C1164" s="284" t="s">
        <v>153</v>
      </c>
      <c r="D1164" s="283" t="s">
        <v>76</v>
      </c>
      <c r="E1164" s="284" t="s">
        <v>46</v>
      </c>
      <c r="F1164" s="283" t="s">
        <v>145</v>
      </c>
      <c r="G1164" s="287" t="s">
        <v>146</v>
      </c>
      <c r="H1164" s="283" t="s">
        <v>3150</v>
      </c>
      <c r="I1164" s="284" t="s">
        <v>3151</v>
      </c>
      <c r="J1164" s="285">
        <v>2000000000</v>
      </c>
      <c r="K1164" s="285">
        <v>2000000000</v>
      </c>
      <c r="L1164" s="285">
        <v>0</v>
      </c>
      <c r="M1164" s="285">
        <v>0</v>
      </c>
      <c r="N1164" s="286">
        <v>0</v>
      </c>
      <c r="O1164" s="286">
        <v>0</v>
      </c>
    </row>
    <row r="1165" spans="1:15" x14ac:dyDescent="0.35">
      <c r="A1165" s="283" t="s">
        <v>139</v>
      </c>
      <c r="B1165" s="283" t="s">
        <v>152</v>
      </c>
      <c r="C1165" s="284" t="s">
        <v>153</v>
      </c>
      <c r="D1165" s="283" t="s">
        <v>76</v>
      </c>
      <c r="E1165" s="284" t="s">
        <v>46</v>
      </c>
      <c r="F1165" s="283" t="s">
        <v>144</v>
      </c>
      <c r="G1165" s="287" t="s">
        <v>1606</v>
      </c>
      <c r="H1165" s="283" t="s">
        <v>1726</v>
      </c>
      <c r="I1165" s="284" t="s">
        <v>1727</v>
      </c>
      <c r="J1165" s="285">
        <v>1000000000</v>
      </c>
      <c r="K1165" s="285">
        <v>1000000000</v>
      </c>
      <c r="L1165" s="285">
        <v>500000000</v>
      </c>
      <c r="M1165" s="285">
        <v>0</v>
      </c>
      <c r="N1165" s="286">
        <v>0</v>
      </c>
      <c r="O1165" s="286">
        <v>0</v>
      </c>
    </row>
    <row r="1166" spans="1:15" x14ac:dyDescent="0.35">
      <c r="A1166" s="283" t="s">
        <v>139</v>
      </c>
      <c r="B1166" s="283" t="s">
        <v>152</v>
      </c>
      <c r="C1166" s="284" t="s">
        <v>153</v>
      </c>
      <c r="D1166" s="283" t="s">
        <v>76</v>
      </c>
      <c r="E1166" s="284" t="s">
        <v>46</v>
      </c>
      <c r="F1166" s="283" t="s">
        <v>144</v>
      </c>
      <c r="G1166" s="287" t="s">
        <v>1606</v>
      </c>
      <c r="H1166" s="283" t="s">
        <v>1728</v>
      </c>
      <c r="I1166" s="284" t="s">
        <v>1729</v>
      </c>
      <c r="J1166" s="285">
        <v>300000000</v>
      </c>
      <c r="K1166" s="285">
        <v>300000000</v>
      </c>
      <c r="L1166" s="285">
        <v>43200000</v>
      </c>
      <c r="M1166" s="285">
        <v>43200000</v>
      </c>
      <c r="N1166" s="286">
        <v>0</v>
      </c>
      <c r="O1166" s="286">
        <v>0</v>
      </c>
    </row>
    <row r="1167" spans="1:15" x14ac:dyDescent="0.35">
      <c r="A1167" s="283" t="s">
        <v>139</v>
      </c>
      <c r="B1167" s="283" t="s">
        <v>152</v>
      </c>
      <c r="C1167" s="284" t="s">
        <v>153</v>
      </c>
      <c r="D1167" s="283" t="s">
        <v>76</v>
      </c>
      <c r="E1167" s="284" t="s">
        <v>46</v>
      </c>
      <c r="F1167" s="283" t="s">
        <v>144</v>
      </c>
      <c r="G1167" s="287" t="s">
        <v>1606</v>
      </c>
      <c r="H1167" s="283" t="s">
        <v>1609</v>
      </c>
      <c r="I1167" s="284" t="s">
        <v>1610</v>
      </c>
      <c r="J1167" s="285">
        <v>39810190000</v>
      </c>
      <c r="K1167" s="285">
        <v>39810190000</v>
      </c>
      <c r="L1167" s="285">
        <v>27449681205.299999</v>
      </c>
      <c r="M1167" s="285">
        <v>18568363742.990002</v>
      </c>
      <c r="N1167" s="286">
        <v>210692459.75999999</v>
      </c>
      <c r="O1167" s="286">
        <v>194625159.75999999</v>
      </c>
    </row>
    <row r="1168" spans="1:15" x14ac:dyDescent="0.35">
      <c r="A1168" s="283" t="s">
        <v>139</v>
      </c>
      <c r="B1168" s="283" t="s">
        <v>152</v>
      </c>
      <c r="C1168" s="284" t="s">
        <v>153</v>
      </c>
      <c r="D1168" s="283" t="s">
        <v>76</v>
      </c>
      <c r="E1168" s="284" t="s">
        <v>46</v>
      </c>
      <c r="F1168" s="283" t="s">
        <v>144</v>
      </c>
      <c r="G1168" s="287" t="s">
        <v>1606</v>
      </c>
      <c r="H1168" s="283" t="s">
        <v>2518</v>
      </c>
      <c r="I1168" s="284" t="s">
        <v>2519</v>
      </c>
      <c r="J1168" s="285">
        <v>2391590000</v>
      </c>
      <c r="K1168" s="285">
        <v>2391590000</v>
      </c>
      <c r="L1168" s="285">
        <v>2391590000</v>
      </c>
      <c r="M1168" s="285">
        <v>2003656546.25</v>
      </c>
      <c r="N1168" s="286">
        <v>1042205198.5700001</v>
      </c>
      <c r="O1168" s="286">
        <v>90362686.5</v>
      </c>
    </row>
    <row r="1169" spans="1:15" x14ac:dyDescent="0.35">
      <c r="A1169" s="283" t="s">
        <v>139</v>
      </c>
      <c r="B1169" s="283" t="s">
        <v>152</v>
      </c>
      <c r="C1169" s="284" t="s">
        <v>153</v>
      </c>
      <c r="D1169" s="283" t="s">
        <v>89</v>
      </c>
      <c r="E1169" s="284" t="s">
        <v>45</v>
      </c>
      <c r="F1169" s="283" t="s">
        <v>154</v>
      </c>
      <c r="G1169" s="287" t="s">
        <v>155</v>
      </c>
      <c r="H1169" s="283" t="s">
        <v>663</v>
      </c>
      <c r="I1169" s="284" t="s">
        <v>2501</v>
      </c>
      <c r="J1169" s="285">
        <v>70000000000</v>
      </c>
      <c r="K1169" s="285">
        <v>70000000000</v>
      </c>
      <c r="L1169" s="285">
        <v>0</v>
      </c>
      <c r="M1169" s="285">
        <v>0</v>
      </c>
      <c r="N1169" s="286">
        <v>0</v>
      </c>
      <c r="O1169" s="286">
        <v>0</v>
      </c>
    </row>
    <row r="1170" spans="1:15" x14ac:dyDescent="0.35">
      <c r="A1170" s="283" t="s">
        <v>139</v>
      </c>
      <c r="B1170" s="283" t="s">
        <v>152</v>
      </c>
      <c r="C1170" s="284" t="s">
        <v>153</v>
      </c>
      <c r="D1170" s="283" t="s">
        <v>89</v>
      </c>
      <c r="E1170" s="284" t="s">
        <v>45</v>
      </c>
      <c r="F1170" s="283" t="s">
        <v>154</v>
      </c>
      <c r="G1170" s="287" t="s">
        <v>155</v>
      </c>
      <c r="H1170" s="283" t="s">
        <v>1720</v>
      </c>
      <c r="I1170" s="284" t="s">
        <v>1721</v>
      </c>
      <c r="J1170" s="285">
        <v>10000000000</v>
      </c>
      <c r="K1170" s="285">
        <v>10000000000</v>
      </c>
      <c r="L1170" s="285">
        <v>0</v>
      </c>
      <c r="M1170" s="285">
        <v>0</v>
      </c>
      <c r="N1170" s="286">
        <v>0</v>
      </c>
      <c r="O1170" s="286">
        <v>0</v>
      </c>
    </row>
    <row r="1171" spans="1:15" x14ac:dyDescent="0.35">
      <c r="A1171" s="283" t="s">
        <v>139</v>
      </c>
      <c r="B1171" s="283" t="s">
        <v>152</v>
      </c>
      <c r="C1171" s="284" t="s">
        <v>153</v>
      </c>
      <c r="D1171" s="283" t="s">
        <v>89</v>
      </c>
      <c r="E1171" s="284" t="s">
        <v>45</v>
      </c>
      <c r="F1171" s="283" t="s">
        <v>154</v>
      </c>
      <c r="G1171" s="287" t="s">
        <v>155</v>
      </c>
      <c r="H1171" s="283" t="s">
        <v>2493</v>
      </c>
      <c r="I1171" s="284" t="s">
        <v>2494</v>
      </c>
      <c r="J1171" s="285">
        <v>20000000000</v>
      </c>
      <c r="K1171" s="285">
        <v>20000000000</v>
      </c>
      <c r="L1171" s="285">
        <v>0</v>
      </c>
      <c r="M1171" s="285">
        <v>0</v>
      </c>
      <c r="N1171" s="286">
        <v>0</v>
      </c>
      <c r="O1171" s="286">
        <v>0</v>
      </c>
    </row>
    <row r="1172" spans="1:15" x14ac:dyDescent="0.35">
      <c r="A1172" s="283" t="s">
        <v>139</v>
      </c>
      <c r="B1172" s="283" t="s">
        <v>152</v>
      </c>
      <c r="C1172" s="284" t="s">
        <v>153</v>
      </c>
      <c r="D1172" s="283" t="s">
        <v>89</v>
      </c>
      <c r="E1172" s="284" t="s">
        <v>45</v>
      </c>
      <c r="F1172" s="283" t="s">
        <v>154</v>
      </c>
      <c r="G1172" s="287" t="s">
        <v>155</v>
      </c>
      <c r="H1172" s="283" t="s">
        <v>1623</v>
      </c>
      <c r="I1172" s="284" t="s">
        <v>3144</v>
      </c>
      <c r="J1172" s="285">
        <v>15000000000</v>
      </c>
      <c r="K1172" s="285">
        <v>15000000000</v>
      </c>
      <c r="L1172" s="285">
        <v>0</v>
      </c>
      <c r="M1172" s="285">
        <v>0</v>
      </c>
      <c r="N1172" s="286">
        <v>0</v>
      </c>
      <c r="O1172" s="286">
        <v>0</v>
      </c>
    </row>
    <row r="1173" spans="1:15" x14ac:dyDescent="0.35">
      <c r="A1173" s="283" t="s">
        <v>139</v>
      </c>
      <c r="B1173" s="283" t="s">
        <v>152</v>
      </c>
      <c r="C1173" s="284" t="s">
        <v>153</v>
      </c>
      <c r="D1173" s="283" t="s">
        <v>89</v>
      </c>
      <c r="E1173" s="284" t="s">
        <v>45</v>
      </c>
      <c r="F1173" s="283" t="s">
        <v>154</v>
      </c>
      <c r="G1173" s="287" t="s">
        <v>155</v>
      </c>
      <c r="H1173" s="283" t="s">
        <v>1734</v>
      </c>
      <c r="I1173" s="284" t="s">
        <v>1735</v>
      </c>
      <c r="J1173" s="285">
        <v>45000000000</v>
      </c>
      <c r="K1173" s="285">
        <v>45000000000</v>
      </c>
      <c r="L1173" s="285">
        <v>8899952234</v>
      </c>
      <c r="M1173" s="285">
        <v>0</v>
      </c>
      <c r="N1173" s="286">
        <v>0</v>
      </c>
      <c r="O1173" s="286">
        <v>0</v>
      </c>
    </row>
    <row r="1174" spans="1:15" x14ac:dyDescent="0.35">
      <c r="A1174" s="283" t="s">
        <v>139</v>
      </c>
      <c r="B1174" s="283" t="s">
        <v>152</v>
      </c>
      <c r="C1174" s="284" t="s">
        <v>153</v>
      </c>
      <c r="D1174" s="283" t="s">
        <v>89</v>
      </c>
      <c r="E1174" s="284" t="s">
        <v>45</v>
      </c>
      <c r="F1174" s="283" t="s">
        <v>154</v>
      </c>
      <c r="G1174" s="287" t="s">
        <v>155</v>
      </c>
      <c r="H1174" s="283" t="s">
        <v>1764</v>
      </c>
      <c r="I1174" s="284" t="s">
        <v>1765</v>
      </c>
      <c r="J1174" s="285">
        <v>10000000000</v>
      </c>
      <c r="K1174" s="285">
        <v>10000000000</v>
      </c>
      <c r="L1174" s="285">
        <v>0</v>
      </c>
      <c r="M1174" s="285">
        <v>0</v>
      </c>
      <c r="N1174" s="286">
        <v>0</v>
      </c>
      <c r="O1174" s="286">
        <v>0</v>
      </c>
    </row>
    <row r="1175" spans="1:15" x14ac:dyDescent="0.35">
      <c r="A1175" s="283" t="s">
        <v>139</v>
      </c>
      <c r="B1175" s="283" t="s">
        <v>152</v>
      </c>
      <c r="C1175" s="284" t="s">
        <v>153</v>
      </c>
      <c r="D1175" s="283" t="s">
        <v>89</v>
      </c>
      <c r="E1175" s="284" t="s">
        <v>45</v>
      </c>
      <c r="F1175" s="283" t="s">
        <v>154</v>
      </c>
      <c r="G1175" s="287" t="s">
        <v>155</v>
      </c>
      <c r="H1175" s="283" t="s">
        <v>1617</v>
      </c>
      <c r="I1175" s="284" t="s">
        <v>1618</v>
      </c>
      <c r="J1175" s="285">
        <v>4000000000</v>
      </c>
      <c r="K1175" s="285">
        <v>4000000000</v>
      </c>
      <c r="L1175" s="285">
        <v>0</v>
      </c>
      <c r="M1175" s="285">
        <v>0</v>
      </c>
      <c r="N1175" s="286">
        <v>0</v>
      </c>
      <c r="O1175" s="286">
        <v>0</v>
      </c>
    </row>
    <row r="1176" spans="1:15" x14ac:dyDescent="0.35">
      <c r="A1176" s="283" t="s">
        <v>139</v>
      </c>
      <c r="B1176" s="283" t="s">
        <v>152</v>
      </c>
      <c r="C1176" s="284" t="s">
        <v>153</v>
      </c>
      <c r="D1176" s="283" t="s">
        <v>89</v>
      </c>
      <c r="E1176" s="284" t="s">
        <v>45</v>
      </c>
      <c r="F1176" s="283" t="s">
        <v>154</v>
      </c>
      <c r="G1176" s="287" t="s">
        <v>155</v>
      </c>
      <c r="H1176" s="283" t="s">
        <v>1754</v>
      </c>
      <c r="I1176" s="284" t="s">
        <v>1755</v>
      </c>
      <c r="J1176" s="285">
        <v>15000000000</v>
      </c>
      <c r="K1176" s="285">
        <v>15000000000</v>
      </c>
      <c r="L1176" s="285">
        <v>0</v>
      </c>
      <c r="M1176" s="285">
        <v>0</v>
      </c>
      <c r="N1176" s="286">
        <v>0</v>
      </c>
      <c r="O1176" s="286">
        <v>0</v>
      </c>
    </row>
    <row r="1177" spans="1:15" x14ac:dyDescent="0.35">
      <c r="A1177" s="283" t="s">
        <v>139</v>
      </c>
      <c r="B1177" s="283" t="s">
        <v>152</v>
      </c>
      <c r="C1177" s="284" t="s">
        <v>153</v>
      </c>
      <c r="D1177" s="283" t="s">
        <v>89</v>
      </c>
      <c r="E1177" s="284" t="s">
        <v>45</v>
      </c>
      <c r="F1177" s="283" t="s">
        <v>154</v>
      </c>
      <c r="G1177" s="287" t="s">
        <v>155</v>
      </c>
      <c r="H1177" s="283" t="s">
        <v>1628</v>
      </c>
      <c r="I1177" s="284" t="s">
        <v>1629</v>
      </c>
      <c r="J1177" s="285">
        <v>200000000000</v>
      </c>
      <c r="K1177" s="285">
        <v>200000000000</v>
      </c>
      <c r="L1177" s="285">
        <v>0</v>
      </c>
      <c r="M1177" s="285">
        <v>0</v>
      </c>
      <c r="N1177" s="286">
        <v>0</v>
      </c>
      <c r="O1177" s="286">
        <v>0</v>
      </c>
    </row>
    <row r="1178" spans="1:15" x14ac:dyDescent="0.35">
      <c r="A1178" s="283" t="s">
        <v>139</v>
      </c>
      <c r="B1178" s="283" t="s">
        <v>152</v>
      </c>
      <c r="C1178" s="284" t="s">
        <v>153</v>
      </c>
      <c r="D1178" s="283" t="s">
        <v>89</v>
      </c>
      <c r="E1178" s="284" t="s">
        <v>45</v>
      </c>
      <c r="F1178" s="283" t="s">
        <v>149</v>
      </c>
      <c r="G1178" s="287" t="s">
        <v>150</v>
      </c>
      <c r="H1178" s="283" t="s">
        <v>3160</v>
      </c>
      <c r="I1178" s="284" t="s">
        <v>3161</v>
      </c>
      <c r="J1178" s="285">
        <v>31000000000</v>
      </c>
      <c r="K1178" s="285">
        <v>31000000000</v>
      </c>
      <c r="L1178" s="285">
        <v>0</v>
      </c>
      <c r="M1178" s="285">
        <v>0</v>
      </c>
      <c r="N1178" s="286">
        <v>0</v>
      </c>
      <c r="O1178" s="286">
        <v>0</v>
      </c>
    </row>
    <row r="1179" spans="1:15" x14ac:dyDescent="0.35">
      <c r="A1179" s="283" t="s">
        <v>139</v>
      </c>
      <c r="B1179" s="283" t="s">
        <v>276</v>
      </c>
      <c r="C1179" s="284" t="s">
        <v>277</v>
      </c>
      <c r="D1179" s="283" t="s">
        <v>76</v>
      </c>
      <c r="E1179" s="284" t="s">
        <v>46</v>
      </c>
      <c r="F1179" s="283" t="s">
        <v>278</v>
      </c>
      <c r="G1179" s="287" t="s">
        <v>279</v>
      </c>
      <c r="H1179" s="283" t="s">
        <v>1825</v>
      </c>
      <c r="I1179" s="284" t="s">
        <v>1826</v>
      </c>
      <c r="J1179" s="285">
        <v>46854400000</v>
      </c>
      <c r="K1179" s="285">
        <v>46854400000</v>
      </c>
      <c r="L1179" s="285">
        <v>42594588879.269997</v>
      </c>
      <c r="M1179" s="285">
        <v>40562836994</v>
      </c>
      <c r="N1179" s="286">
        <v>1395943703</v>
      </c>
      <c r="O1179" s="286">
        <v>1395943703</v>
      </c>
    </row>
    <row r="1180" spans="1:15" x14ac:dyDescent="0.35">
      <c r="A1180" s="283" t="s">
        <v>139</v>
      </c>
      <c r="B1180" s="283" t="s">
        <v>276</v>
      </c>
      <c r="C1180" s="284" t="s">
        <v>277</v>
      </c>
      <c r="D1180" s="283" t="s">
        <v>76</v>
      </c>
      <c r="E1180" s="284" t="s">
        <v>46</v>
      </c>
      <c r="F1180" s="283" t="s">
        <v>278</v>
      </c>
      <c r="G1180" s="287" t="s">
        <v>279</v>
      </c>
      <c r="H1180" s="283" t="s">
        <v>1827</v>
      </c>
      <c r="I1180" s="284" t="s">
        <v>1828</v>
      </c>
      <c r="J1180" s="285">
        <v>30308822924</v>
      </c>
      <c r="K1180" s="285">
        <v>30308822924</v>
      </c>
      <c r="L1180" s="285">
        <v>21567583292</v>
      </c>
      <c r="M1180" s="285">
        <v>21261382904</v>
      </c>
      <c r="N1180" s="286">
        <v>2001381603</v>
      </c>
      <c r="O1180" s="286">
        <v>2001381603</v>
      </c>
    </row>
    <row r="1181" spans="1:15" x14ac:dyDescent="0.35">
      <c r="A1181" s="283" t="s">
        <v>139</v>
      </c>
      <c r="B1181" s="283" t="s">
        <v>276</v>
      </c>
      <c r="C1181" s="284" t="s">
        <v>277</v>
      </c>
      <c r="D1181" s="283" t="s">
        <v>76</v>
      </c>
      <c r="E1181" s="284" t="s">
        <v>46</v>
      </c>
      <c r="F1181" s="283" t="s">
        <v>278</v>
      </c>
      <c r="G1181" s="287" t="s">
        <v>279</v>
      </c>
      <c r="H1181" s="283" t="s">
        <v>1801</v>
      </c>
      <c r="I1181" s="284" t="s">
        <v>1802</v>
      </c>
      <c r="J1181" s="285">
        <v>23064640000</v>
      </c>
      <c r="K1181" s="285">
        <v>23064640000</v>
      </c>
      <c r="L1181" s="285">
        <v>22408306162</v>
      </c>
      <c r="M1181" s="285">
        <v>20627602131</v>
      </c>
      <c r="N1181" s="286">
        <v>1188190766</v>
      </c>
      <c r="O1181" s="286">
        <v>1188190766</v>
      </c>
    </row>
    <row r="1182" spans="1:15" x14ac:dyDescent="0.35">
      <c r="A1182" s="283" t="s">
        <v>139</v>
      </c>
      <c r="B1182" s="283" t="s">
        <v>276</v>
      </c>
      <c r="C1182" s="284" t="s">
        <v>277</v>
      </c>
      <c r="D1182" s="283" t="s">
        <v>76</v>
      </c>
      <c r="E1182" s="284" t="s">
        <v>46</v>
      </c>
      <c r="F1182" s="283" t="s">
        <v>278</v>
      </c>
      <c r="G1182" s="287" t="s">
        <v>279</v>
      </c>
      <c r="H1182" s="283" t="s">
        <v>1799</v>
      </c>
      <c r="I1182" s="284" t="s">
        <v>1800</v>
      </c>
      <c r="J1182" s="285">
        <v>21040000000</v>
      </c>
      <c r="K1182" s="285">
        <v>21040000000</v>
      </c>
      <c r="L1182" s="285">
        <v>1002687696</v>
      </c>
      <c r="M1182" s="285">
        <v>467959029</v>
      </c>
      <c r="N1182" s="286">
        <v>58365161</v>
      </c>
      <c r="O1182" s="286">
        <v>58365161</v>
      </c>
    </row>
    <row r="1183" spans="1:15" x14ac:dyDescent="0.35">
      <c r="A1183" s="283" t="s">
        <v>139</v>
      </c>
      <c r="B1183" s="283" t="s">
        <v>276</v>
      </c>
      <c r="C1183" s="284" t="s">
        <v>277</v>
      </c>
      <c r="D1183" s="283" t="s">
        <v>76</v>
      </c>
      <c r="E1183" s="284" t="s">
        <v>46</v>
      </c>
      <c r="F1183" s="283" t="s">
        <v>278</v>
      </c>
      <c r="G1183" s="287" t="s">
        <v>279</v>
      </c>
      <c r="H1183" s="283" t="s">
        <v>1829</v>
      </c>
      <c r="I1183" s="284" t="s">
        <v>1830</v>
      </c>
      <c r="J1183" s="285">
        <v>13300480000</v>
      </c>
      <c r="K1183" s="285">
        <v>13300480000</v>
      </c>
      <c r="L1183" s="285">
        <v>6829891366</v>
      </c>
      <c r="M1183" s="285">
        <v>4403634402</v>
      </c>
      <c r="N1183" s="286">
        <v>874816199</v>
      </c>
      <c r="O1183" s="286">
        <v>874816199</v>
      </c>
    </row>
    <row r="1184" spans="1:15" x14ac:dyDescent="0.35">
      <c r="A1184" s="283" t="s">
        <v>139</v>
      </c>
      <c r="B1184" s="283" t="s">
        <v>276</v>
      </c>
      <c r="C1184" s="284" t="s">
        <v>277</v>
      </c>
      <c r="D1184" s="283" t="s">
        <v>76</v>
      </c>
      <c r="E1184" s="284" t="s">
        <v>46</v>
      </c>
      <c r="F1184" s="283" t="s">
        <v>278</v>
      </c>
      <c r="G1184" s="287" t="s">
        <v>279</v>
      </c>
      <c r="H1184" s="283" t="s">
        <v>1795</v>
      </c>
      <c r="I1184" s="284" t="s">
        <v>1796</v>
      </c>
      <c r="J1184" s="285">
        <v>25600000000</v>
      </c>
      <c r="K1184" s="285">
        <v>25600000000</v>
      </c>
      <c r="L1184" s="285">
        <v>21429856295</v>
      </c>
      <c r="M1184" s="285">
        <v>20976581886</v>
      </c>
      <c r="N1184" s="286">
        <v>89064082</v>
      </c>
      <c r="O1184" s="286">
        <v>89064082</v>
      </c>
    </row>
    <row r="1185" spans="1:15" x14ac:dyDescent="0.35">
      <c r="A1185" s="283" t="s">
        <v>139</v>
      </c>
      <c r="B1185" s="283" t="s">
        <v>276</v>
      </c>
      <c r="C1185" s="284" t="s">
        <v>277</v>
      </c>
      <c r="D1185" s="283" t="s">
        <v>76</v>
      </c>
      <c r="E1185" s="284" t="s">
        <v>46</v>
      </c>
      <c r="F1185" s="283" t="s">
        <v>278</v>
      </c>
      <c r="G1185" s="287" t="s">
        <v>279</v>
      </c>
      <c r="H1185" s="283" t="s">
        <v>1797</v>
      </c>
      <c r="I1185" s="284" t="s">
        <v>1798</v>
      </c>
      <c r="J1185" s="285">
        <v>15880000000</v>
      </c>
      <c r="K1185" s="285">
        <v>15880000000</v>
      </c>
      <c r="L1185" s="285">
        <v>526709375</v>
      </c>
      <c r="M1185" s="285">
        <v>330521279</v>
      </c>
      <c r="N1185" s="286">
        <v>137613113</v>
      </c>
      <c r="O1185" s="286">
        <v>137613113</v>
      </c>
    </row>
    <row r="1186" spans="1:15" x14ac:dyDescent="0.35">
      <c r="A1186" s="283" t="s">
        <v>139</v>
      </c>
      <c r="B1186" s="283" t="s">
        <v>276</v>
      </c>
      <c r="C1186" s="284" t="s">
        <v>277</v>
      </c>
      <c r="D1186" s="283" t="s">
        <v>76</v>
      </c>
      <c r="E1186" s="284" t="s">
        <v>46</v>
      </c>
      <c r="F1186" s="283" t="s">
        <v>278</v>
      </c>
      <c r="G1186" s="287" t="s">
        <v>279</v>
      </c>
      <c r="H1186" s="283" t="s">
        <v>1831</v>
      </c>
      <c r="I1186" s="284" t="s">
        <v>1832</v>
      </c>
      <c r="J1186" s="285">
        <v>17486080000</v>
      </c>
      <c r="K1186" s="285">
        <v>17486080000</v>
      </c>
      <c r="L1186" s="285">
        <v>13094890069</v>
      </c>
      <c r="M1186" s="285">
        <v>11530880547</v>
      </c>
      <c r="N1186" s="286">
        <v>77456596</v>
      </c>
      <c r="O1186" s="286">
        <v>77456596</v>
      </c>
    </row>
    <row r="1187" spans="1:15" x14ac:dyDescent="0.35">
      <c r="A1187" s="283" t="s">
        <v>139</v>
      </c>
      <c r="B1187" s="283" t="s">
        <v>276</v>
      </c>
      <c r="C1187" s="284" t="s">
        <v>277</v>
      </c>
      <c r="D1187" s="283" t="s">
        <v>76</v>
      </c>
      <c r="E1187" s="284" t="s">
        <v>46</v>
      </c>
      <c r="F1187" s="283" t="s">
        <v>278</v>
      </c>
      <c r="G1187" s="287" t="s">
        <v>279</v>
      </c>
      <c r="H1187" s="283" t="s">
        <v>1787</v>
      </c>
      <c r="I1187" s="284" t="s">
        <v>1788</v>
      </c>
      <c r="J1187" s="285">
        <v>37661760000</v>
      </c>
      <c r="K1187" s="285">
        <v>37661760000</v>
      </c>
      <c r="L1187" s="285">
        <v>34829226005</v>
      </c>
      <c r="M1187" s="285">
        <v>34478410656</v>
      </c>
      <c r="N1187" s="286">
        <v>684637264</v>
      </c>
      <c r="O1187" s="286">
        <v>684637264</v>
      </c>
    </row>
    <row r="1188" spans="1:15" x14ac:dyDescent="0.35">
      <c r="A1188" s="283" t="s">
        <v>139</v>
      </c>
      <c r="B1188" s="283" t="s">
        <v>276</v>
      </c>
      <c r="C1188" s="284" t="s">
        <v>277</v>
      </c>
      <c r="D1188" s="283" t="s">
        <v>76</v>
      </c>
      <c r="E1188" s="284" t="s">
        <v>46</v>
      </c>
      <c r="F1188" s="283" t="s">
        <v>278</v>
      </c>
      <c r="G1188" s="287" t="s">
        <v>279</v>
      </c>
      <c r="H1188" s="283" t="s">
        <v>1636</v>
      </c>
      <c r="I1188" s="284" t="s">
        <v>1637</v>
      </c>
      <c r="J1188" s="285">
        <v>24074880000</v>
      </c>
      <c r="K1188" s="285">
        <v>24074880000</v>
      </c>
      <c r="L1188" s="285">
        <v>10046030910</v>
      </c>
      <c r="M1188" s="285">
        <v>9435960302</v>
      </c>
      <c r="N1188" s="286">
        <v>251127566</v>
      </c>
      <c r="O1188" s="286">
        <v>251127566</v>
      </c>
    </row>
    <row r="1189" spans="1:15" x14ac:dyDescent="0.35">
      <c r="A1189" s="283" t="s">
        <v>139</v>
      </c>
      <c r="B1189" s="283" t="s">
        <v>276</v>
      </c>
      <c r="C1189" s="284" t="s">
        <v>277</v>
      </c>
      <c r="D1189" s="283" t="s">
        <v>76</v>
      </c>
      <c r="E1189" s="284" t="s">
        <v>46</v>
      </c>
      <c r="F1189" s="283" t="s">
        <v>278</v>
      </c>
      <c r="G1189" s="287" t="s">
        <v>279</v>
      </c>
      <c r="H1189" s="283" t="s">
        <v>1791</v>
      </c>
      <c r="I1189" s="284" t="s">
        <v>1792</v>
      </c>
      <c r="J1189" s="285">
        <v>7704000000</v>
      </c>
      <c r="K1189" s="285">
        <v>7704000000</v>
      </c>
      <c r="L1189" s="285">
        <v>3490037744</v>
      </c>
      <c r="M1189" s="285">
        <v>2498996588</v>
      </c>
      <c r="N1189" s="286">
        <v>50498440</v>
      </c>
      <c r="O1189" s="286">
        <v>50498440</v>
      </c>
    </row>
    <row r="1190" spans="1:15" x14ac:dyDescent="0.35">
      <c r="A1190" s="283" t="s">
        <v>139</v>
      </c>
      <c r="B1190" s="283" t="s">
        <v>276</v>
      </c>
      <c r="C1190" s="284" t="s">
        <v>277</v>
      </c>
      <c r="D1190" s="283" t="s">
        <v>76</v>
      </c>
      <c r="E1190" s="284" t="s">
        <v>46</v>
      </c>
      <c r="F1190" s="283" t="s">
        <v>278</v>
      </c>
      <c r="G1190" s="287" t="s">
        <v>279</v>
      </c>
      <c r="H1190" s="283" t="s">
        <v>1793</v>
      </c>
      <c r="I1190" s="284" t="s">
        <v>1794</v>
      </c>
      <c r="J1190" s="285">
        <v>27104000000</v>
      </c>
      <c r="K1190" s="285">
        <v>27104000000</v>
      </c>
      <c r="L1190" s="285">
        <v>15465830877</v>
      </c>
      <c r="M1190" s="285">
        <v>14465103568</v>
      </c>
      <c r="N1190" s="286">
        <v>86603473</v>
      </c>
      <c r="O1190" s="286">
        <v>86603473</v>
      </c>
    </row>
    <row r="1191" spans="1:15" x14ac:dyDescent="0.35">
      <c r="A1191" s="283" t="s">
        <v>139</v>
      </c>
      <c r="B1191" s="283" t="s">
        <v>276</v>
      </c>
      <c r="C1191" s="284" t="s">
        <v>277</v>
      </c>
      <c r="D1191" s="283" t="s">
        <v>76</v>
      </c>
      <c r="E1191" s="284" t="s">
        <v>46</v>
      </c>
      <c r="F1191" s="283" t="s">
        <v>278</v>
      </c>
      <c r="G1191" s="287" t="s">
        <v>279</v>
      </c>
      <c r="H1191" s="283" t="s">
        <v>1785</v>
      </c>
      <c r="I1191" s="284" t="s">
        <v>1786</v>
      </c>
      <c r="J1191" s="285">
        <v>8350400000</v>
      </c>
      <c r="K1191" s="285">
        <v>8350400000</v>
      </c>
      <c r="L1191" s="285">
        <v>2792655220</v>
      </c>
      <c r="M1191" s="285">
        <v>2642851700</v>
      </c>
      <c r="N1191" s="286">
        <v>633143812</v>
      </c>
      <c r="O1191" s="286">
        <v>633143812</v>
      </c>
    </row>
    <row r="1192" spans="1:15" x14ac:dyDescent="0.35">
      <c r="A1192" s="283" t="s">
        <v>139</v>
      </c>
      <c r="B1192" s="283" t="s">
        <v>276</v>
      </c>
      <c r="C1192" s="284" t="s">
        <v>277</v>
      </c>
      <c r="D1192" s="283" t="s">
        <v>76</v>
      </c>
      <c r="E1192" s="284" t="s">
        <v>46</v>
      </c>
      <c r="F1192" s="283" t="s">
        <v>278</v>
      </c>
      <c r="G1192" s="287" t="s">
        <v>279</v>
      </c>
      <c r="H1192" s="283" t="s">
        <v>1634</v>
      </c>
      <c r="I1192" s="284" t="s">
        <v>1635</v>
      </c>
      <c r="J1192" s="285">
        <v>25053120000</v>
      </c>
      <c r="K1192" s="285">
        <v>25053120000</v>
      </c>
      <c r="L1192" s="285">
        <v>20548101971</v>
      </c>
      <c r="M1192" s="285">
        <v>20308356274</v>
      </c>
      <c r="N1192" s="286">
        <v>515625952</v>
      </c>
      <c r="O1192" s="286">
        <v>515625952</v>
      </c>
    </row>
    <row r="1193" spans="1:15" x14ac:dyDescent="0.35">
      <c r="A1193" s="283" t="s">
        <v>139</v>
      </c>
      <c r="B1193" s="283" t="s">
        <v>276</v>
      </c>
      <c r="C1193" s="284" t="s">
        <v>277</v>
      </c>
      <c r="D1193" s="283" t="s">
        <v>76</v>
      </c>
      <c r="E1193" s="284" t="s">
        <v>46</v>
      </c>
      <c r="F1193" s="283" t="s">
        <v>278</v>
      </c>
      <c r="G1193" s="287" t="s">
        <v>279</v>
      </c>
      <c r="H1193" s="283" t="s">
        <v>1783</v>
      </c>
      <c r="I1193" s="284" t="s">
        <v>1784</v>
      </c>
      <c r="J1193" s="285">
        <v>15220000000</v>
      </c>
      <c r="K1193" s="285">
        <v>15220000000</v>
      </c>
      <c r="L1193" s="285">
        <v>10493421035</v>
      </c>
      <c r="M1193" s="285">
        <v>9791962595</v>
      </c>
      <c r="N1193" s="286">
        <v>235865837</v>
      </c>
      <c r="O1193" s="286">
        <v>235865837</v>
      </c>
    </row>
    <row r="1194" spans="1:15" x14ac:dyDescent="0.35">
      <c r="A1194" s="283" t="s">
        <v>139</v>
      </c>
      <c r="B1194" s="283" t="s">
        <v>276</v>
      </c>
      <c r="C1194" s="284" t="s">
        <v>277</v>
      </c>
      <c r="D1194" s="283" t="s">
        <v>76</v>
      </c>
      <c r="E1194" s="284" t="s">
        <v>46</v>
      </c>
      <c r="F1194" s="283" t="s">
        <v>278</v>
      </c>
      <c r="G1194" s="287" t="s">
        <v>279</v>
      </c>
      <c r="H1194" s="283" t="s">
        <v>1789</v>
      </c>
      <c r="I1194" s="284" t="s">
        <v>1790</v>
      </c>
      <c r="J1194" s="285">
        <v>6618240000</v>
      </c>
      <c r="K1194" s="285">
        <v>6618240000</v>
      </c>
      <c r="L1194" s="285">
        <v>2318111300</v>
      </c>
      <c r="M1194" s="285">
        <v>1839669539</v>
      </c>
      <c r="N1194" s="286">
        <v>411816450</v>
      </c>
      <c r="O1194" s="286">
        <v>411816450</v>
      </c>
    </row>
    <row r="1195" spans="1:15" x14ac:dyDescent="0.35">
      <c r="A1195" s="283" t="s">
        <v>139</v>
      </c>
      <c r="B1195" s="283" t="s">
        <v>276</v>
      </c>
      <c r="C1195" s="284" t="s">
        <v>277</v>
      </c>
      <c r="D1195" s="283" t="s">
        <v>76</v>
      </c>
      <c r="E1195" s="284" t="s">
        <v>46</v>
      </c>
      <c r="F1195" s="283" t="s">
        <v>278</v>
      </c>
      <c r="G1195" s="287" t="s">
        <v>279</v>
      </c>
      <c r="H1195" s="283" t="s">
        <v>1781</v>
      </c>
      <c r="I1195" s="284" t="s">
        <v>1782</v>
      </c>
      <c r="J1195" s="285">
        <v>20216000000</v>
      </c>
      <c r="K1195" s="285">
        <v>20216000000</v>
      </c>
      <c r="L1195" s="285">
        <v>13835777177</v>
      </c>
      <c r="M1195" s="285">
        <v>13344372205</v>
      </c>
      <c r="N1195" s="286">
        <v>23611626</v>
      </c>
      <c r="O1195" s="286">
        <v>23611626</v>
      </c>
    </row>
    <row r="1196" spans="1:15" x14ac:dyDescent="0.35">
      <c r="A1196" s="283" t="s">
        <v>139</v>
      </c>
      <c r="B1196" s="283" t="s">
        <v>276</v>
      </c>
      <c r="C1196" s="284" t="s">
        <v>277</v>
      </c>
      <c r="D1196" s="283" t="s">
        <v>76</v>
      </c>
      <c r="E1196" s="284" t="s">
        <v>46</v>
      </c>
      <c r="F1196" s="283" t="s">
        <v>278</v>
      </c>
      <c r="G1196" s="287" t="s">
        <v>279</v>
      </c>
      <c r="H1196" s="283" t="s">
        <v>1803</v>
      </c>
      <c r="I1196" s="284" t="s">
        <v>1804</v>
      </c>
      <c r="J1196" s="285">
        <v>51900000000</v>
      </c>
      <c r="K1196" s="285">
        <v>51900000000</v>
      </c>
      <c r="L1196" s="285">
        <v>7077189638</v>
      </c>
      <c r="M1196" s="285">
        <v>2806928395.6399999</v>
      </c>
      <c r="N1196" s="286">
        <v>410052694</v>
      </c>
      <c r="O1196" s="286">
        <v>410052694</v>
      </c>
    </row>
    <row r="1197" spans="1:15" x14ac:dyDescent="0.35">
      <c r="A1197" s="283" t="s">
        <v>139</v>
      </c>
      <c r="B1197" s="283" t="s">
        <v>276</v>
      </c>
      <c r="C1197" s="284" t="s">
        <v>277</v>
      </c>
      <c r="D1197" s="283" t="s">
        <v>76</v>
      </c>
      <c r="E1197" s="284" t="s">
        <v>46</v>
      </c>
      <c r="F1197" s="283" t="s">
        <v>278</v>
      </c>
      <c r="G1197" s="287" t="s">
        <v>279</v>
      </c>
      <c r="H1197" s="283" t="s">
        <v>1779</v>
      </c>
      <c r="I1197" s="284" t="s">
        <v>1780</v>
      </c>
      <c r="J1197" s="285">
        <v>30920000000</v>
      </c>
      <c r="K1197" s="285">
        <v>30920000000</v>
      </c>
      <c r="L1197" s="285">
        <v>5833789934</v>
      </c>
      <c r="M1197" s="285">
        <v>2591587833</v>
      </c>
      <c r="N1197" s="286">
        <v>442521638</v>
      </c>
      <c r="O1197" s="286">
        <v>442521638</v>
      </c>
    </row>
    <row r="1198" spans="1:15" x14ac:dyDescent="0.35">
      <c r="A1198" s="283" t="s">
        <v>139</v>
      </c>
      <c r="B1198" s="283" t="s">
        <v>276</v>
      </c>
      <c r="C1198" s="284" t="s">
        <v>277</v>
      </c>
      <c r="D1198" s="283" t="s">
        <v>76</v>
      </c>
      <c r="E1198" s="284" t="s">
        <v>46</v>
      </c>
      <c r="F1198" s="283" t="s">
        <v>278</v>
      </c>
      <c r="G1198" s="287" t="s">
        <v>279</v>
      </c>
      <c r="H1198" s="283" t="s">
        <v>1821</v>
      </c>
      <c r="I1198" s="284" t="s">
        <v>1822</v>
      </c>
      <c r="J1198" s="285">
        <v>87380000000</v>
      </c>
      <c r="K1198" s="285">
        <v>87380000000</v>
      </c>
      <c r="L1198" s="285">
        <v>59443169477.660004</v>
      </c>
      <c r="M1198" s="285">
        <v>50418423772</v>
      </c>
      <c r="N1198" s="286">
        <v>3788637309</v>
      </c>
      <c r="O1198" s="286">
        <v>3788637309</v>
      </c>
    </row>
    <row r="1199" spans="1:15" x14ac:dyDescent="0.35">
      <c r="A1199" s="283" t="s">
        <v>139</v>
      </c>
      <c r="B1199" s="283" t="s">
        <v>276</v>
      </c>
      <c r="C1199" s="284" t="s">
        <v>277</v>
      </c>
      <c r="D1199" s="283" t="s">
        <v>76</v>
      </c>
      <c r="E1199" s="284" t="s">
        <v>46</v>
      </c>
      <c r="F1199" s="283" t="s">
        <v>278</v>
      </c>
      <c r="G1199" s="287" t="s">
        <v>279</v>
      </c>
      <c r="H1199" s="283" t="s">
        <v>1823</v>
      </c>
      <c r="I1199" s="284" t="s">
        <v>1824</v>
      </c>
      <c r="J1199" s="285">
        <v>10000000000</v>
      </c>
      <c r="K1199" s="285">
        <v>10000000000</v>
      </c>
      <c r="L1199" s="285">
        <v>2447208660</v>
      </c>
      <c r="M1199" s="285">
        <v>2447208660</v>
      </c>
      <c r="N1199" s="286">
        <v>0</v>
      </c>
      <c r="O1199" s="286">
        <v>0</v>
      </c>
    </row>
    <row r="1200" spans="1:15" x14ac:dyDescent="0.35">
      <c r="A1200" s="283" t="s">
        <v>139</v>
      </c>
      <c r="B1200" s="283" t="s">
        <v>276</v>
      </c>
      <c r="C1200" s="284" t="s">
        <v>277</v>
      </c>
      <c r="D1200" s="283" t="s">
        <v>76</v>
      </c>
      <c r="E1200" s="284" t="s">
        <v>46</v>
      </c>
      <c r="F1200" s="283" t="s">
        <v>278</v>
      </c>
      <c r="G1200" s="287" t="s">
        <v>279</v>
      </c>
      <c r="H1200" s="283" t="s">
        <v>1773</v>
      </c>
      <c r="I1200" s="284" t="s">
        <v>1774</v>
      </c>
      <c r="J1200" s="285">
        <v>11360000000</v>
      </c>
      <c r="K1200" s="285">
        <v>11360000000</v>
      </c>
      <c r="L1200" s="285">
        <v>4687974275</v>
      </c>
      <c r="M1200" s="285">
        <v>4026141418</v>
      </c>
      <c r="N1200" s="286">
        <v>969115943</v>
      </c>
      <c r="O1200" s="286">
        <v>969115943</v>
      </c>
    </row>
    <row r="1201" spans="1:15" x14ac:dyDescent="0.35">
      <c r="A1201" s="283" t="s">
        <v>139</v>
      </c>
      <c r="B1201" s="283" t="s">
        <v>276</v>
      </c>
      <c r="C1201" s="284" t="s">
        <v>277</v>
      </c>
      <c r="D1201" s="283" t="s">
        <v>76</v>
      </c>
      <c r="E1201" s="284" t="s">
        <v>46</v>
      </c>
      <c r="F1201" s="283" t="s">
        <v>278</v>
      </c>
      <c r="G1201" s="287" t="s">
        <v>279</v>
      </c>
      <c r="H1201" s="283" t="s">
        <v>1775</v>
      </c>
      <c r="I1201" s="284" t="s">
        <v>1776</v>
      </c>
      <c r="J1201" s="285">
        <v>36640000000</v>
      </c>
      <c r="K1201" s="285">
        <v>36640000000</v>
      </c>
      <c r="L1201" s="285">
        <v>21593415343</v>
      </c>
      <c r="M1201" s="285">
        <v>18697089196</v>
      </c>
      <c r="N1201" s="286">
        <v>1717614615</v>
      </c>
      <c r="O1201" s="286">
        <v>1717614615</v>
      </c>
    </row>
    <row r="1202" spans="1:15" x14ac:dyDescent="0.35">
      <c r="A1202" s="283" t="s">
        <v>139</v>
      </c>
      <c r="B1202" s="283" t="s">
        <v>276</v>
      </c>
      <c r="C1202" s="284" t="s">
        <v>277</v>
      </c>
      <c r="D1202" s="283" t="s">
        <v>76</v>
      </c>
      <c r="E1202" s="284" t="s">
        <v>46</v>
      </c>
      <c r="F1202" s="283" t="s">
        <v>278</v>
      </c>
      <c r="G1202" s="287" t="s">
        <v>279</v>
      </c>
      <c r="H1202" s="283" t="s">
        <v>1777</v>
      </c>
      <c r="I1202" s="284" t="s">
        <v>1778</v>
      </c>
      <c r="J1202" s="285">
        <v>25040000000</v>
      </c>
      <c r="K1202" s="285">
        <v>25040000000</v>
      </c>
      <c r="L1202" s="285">
        <v>7506864114</v>
      </c>
      <c r="M1202" s="285">
        <v>3841679805</v>
      </c>
      <c r="N1202" s="286">
        <v>853859034</v>
      </c>
      <c r="O1202" s="286">
        <v>853859034</v>
      </c>
    </row>
    <row r="1203" spans="1:15" x14ac:dyDescent="0.35">
      <c r="A1203" s="283" t="s">
        <v>139</v>
      </c>
      <c r="B1203" s="283" t="s">
        <v>276</v>
      </c>
      <c r="C1203" s="284" t="s">
        <v>277</v>
      </c>
      <c r="D1203" s="283" t="s">
        <v>76</v>
      </c>
      <c r="E1203" s="284" t="s">
        <v>46</v>
      </c>
      <c r="F1203" s="283" t="s">
        <v>278</v>
      </c>
      <c r="G1203" s="287" t="s">
        <v>279</v>
      </c>
      <c r="H1203" s="283" t="s">
        <v>1815</v>
      </c>
      <c r="I1203" s="284" t="s">
        <v>1816</v>
      </c>
      <c r="J1203" s="285">
        <v>12074607005</v>
      </c>
      <c r="K1203" s="285">
        <v>12074607005</v>
      </c>
      <c r="L1203" s="285">
        <v>7047668497.0900002</v>
      </c>
      <c r="M1203" s="285">
        <v>6473413899.0900002</v>
      </c>
      <c r="N1203" s="286">
        <v>1193467036</v>
      </c>
      <c r="O1203" s="286">
        <v>1193467036</v>
      </c>
    </row>
    <row r="1204" spans="1:15" x14ac:dyDescent="0.35">
      <c r="A1204" s="283" t="s">
        <v>139</v>
      </c>
      <c r="B1204" s="283" t="s">
        <v>276</v>
      </c>
      <c r="C1204" s="284" t="s">
        <v>277</v>
      </c>
      <c r="D1204" s="283" t="s">
        <v>76</v>
      </c>
      <c r="E1204" s="284" t="s">
        <v>46</v>
      </c>
      <c r="F1204" s="283" t="s">
        <v>278</v>
      </c>
      <c r="G1204" s="287" t="s">
        <v>279</v>
      </c>
      <c r="H1204" s="283" t="s">
        <v>1811</v>
      </c>
      <c r="I1204" s="284" t="s">
        <v>1812</v>
      </c>
      <c r="J1204" s="285">
        <v>101421986328</v>
      </c>
      <c r="K1204" s="285">
        <v>101421986328</v>
      </c>
      <c r="L1204" s="285">
        <v>67316735072.07</v>
      </c>
      <c r="M1204" s="285">
        <v>60689375247</v>
      </c>
      <c r="N1204" s="286">
        <v>3067035778</v>
      </c>
      <c r="O1204" s="286">
        <v>3067035778</v>
      </c>
    </row>
    <row r="1205" spans="1:15" x14ac:dyDescent="0.35">
      <c r="A1205" s="283" t="s">
        <v>139</v>
      </c>
      <c r="B1205" s="283" t="s">
        <v>276</v>
      </c>
      <c r="C1205" s="284" t="s">
        <v>277</v>
      </c>
      <c r="D1205" s="283" t="s">
        <v>76</v>
      </c>
      <c r="E1205" s="284" t="s">
        <v>46</v>
      </c>
      <c r="F1205" s="283" t="s">
        <v>278</v>
      </c>
      <c r="G1205" s="287" t="s">
        <v>279</v>
      </c>
      <c r="H1205" s="283" t="s">
        <v>1813</v>
      </c>
      <c r="I1205" s="284" t="s">
        <v>1814</v>
      </c>
      <c r="J1205" s="285">
        <v>10000000000</v>
      </c>
      <c r="K1205" s="285">
        <v>10000000000</v>
      </c>
      <c r="L1205" s="285">
        <v>344681500</v>
      </c>
      <c r="M1205" s="285">
        <v>344681500</v>
      </c>
      <c r="N1205" s="286">
        <v>61346053</v>
      </c>
      <c r="O1205" s="286">
        <v>61346053</v>
      </c>
    </row>
    <row r="1206" spans="1:15" x14ac:dyDescent="0.35">
      <c r="A1206" s="283" t="s">
        <v>139</v>
      </c>
      <c r="B1206" s="283" t="s">
        <v>276</v>
      </c>
      <c r="C1206" s="284" t="s">
        <v>277</v>
      </c>
      <c r="D1206" s="283" t="s">
        <v>76</v>
      </c>
      <c r="E1206" s="284" t="s">
        <v>46</v>
      </c>
      <c r="F1206" s="283" t="s">
        <v>278</v>
      </c>
      <c r="G1206" s="287" t="s">
        <v>279</v>
      </c>
      <c r="H1206" s="283" t="s">
        <v>1817</v>
      </c>
      <c r="I1206" s="284" t="s">
        <v>1818</v>
      </c>
      <c r="J1206" s="285">
        <v>125000000000</v>
      </c>
      <c r="K1206" s="285">
        <v>125000000000</v>
      </c>
      <c r="L1206" s="285">
        <v>73378567654.5</v>
      </c>
      <c r="M1206" s="285">
        <v>65605796883.949997</v>
      </c>
      <c r="N1206" s="286">
        <v>11044796895</v>
      </c>
      <c r="O1206" s="286">
        <v>11044796895</v>
      </c>
    </row>
    <row r="1207" spans="1:15" x14ac:dyDescent="0.35">
      <c r="A1207" s="283" t="s">
        <v>139</v>
      </c>
      <c r="B1207" s="283" t="s">
        <v>276</v>
      </c>
      <c r="C1207" s="284" t="s">
        <v>277</v>
      </c>
      <c r="D1207" s="283" t="s">
        <v>76</v>
      </c>
      <c r="E1207" s="284" t="s">
        <v>46</v>
      </c>
      <c r="F1207" s="283" t="s">
        <v>278</v>
      </c>
      <c r="G1207" s="287" t="s">
        <v>279</v>
      </c>
      <c r="H1207" s="283" t="s">
        <v>3162</v>
      </c>
      <c r="I1207" s="284" t="s">
        <v>3163</v>
      </c>
      <c r="J1207" s="285">
        <v>50000000000</v>
      </c>
      <c r="K1207" s="285">
        <v>50000000000</v>
      </c>
      <c r="L1207" s="285">
        <v>438725939</v>
      </c>
      <c r="M1207" s="285">
        <v>0</v>
      </c>
      <c r="N1207" s="286">
        <v>0</v>
      </c>
      <c r="O1207" s="286">
        <v>0</v>
      </c>
    </row>
    <row r="1208" spans="1:15" x14ac:dyDescent="0.35">
      <c r="A1208" s="283" t="s">
        <v>139</v>
      </c>
      <c r="B1208" s="283" t="s">
        <v>276</v>
      </c>
      <c r="C1208" s="284" t="s">
        <v>277</v>
      </c>
      <c r="D1208" s="283" t="s">
        <v>76</v>
      </c>
      <c r="E1208" s="284" t="s">
        <v>46</v>
      </c>
      <c r="F1208" s="283" t="s">
        <v>162</v>
      </c>
      <c r="G1208" s="287" t="s">
        <v>163</v>
      </c>
      <c r="H1208" s="283" t="s">
        <v>1819</v>
      </c>
      <c r="I1208" s="284" t="s">
        <v>1820</v>
      </c>
      <c r="J1208" s="285">
        <v>5000000000</v>
      </c>
      <c r="K1208" s="285">
        <v>5000000000</v>
      </c>
      <c r="L1208" s="285">
        <v>1169698723</v>
      </c>
      <c r="M1208" s="285">
        <v>1169698723</v>
      </c>
      <c r="N1208" s="286">
        <v>151217688</v>
      </c>
      <c r="O1208" s="286">
        <v>151217688</v>
      </c>
    </row>
    <row r="1209" spans="1:15" x14ac:dyDescent="0.35">
      <c r="A1209" s="283" t="s">
        <v>139</v>
      </c>
      <c r="B1209" s="283" t="s">
        <v>276</v>
      </c>
      <c r="C1209" s="284" t="s">
        <v>277</v>
      </c>
      <c r="D1209" s="283" t="s">
        <v>76</v>
      </c>
      <c r="E1209" s="284" t="s">
        <v>46</v>
      </c>
      <c r="F1209" s="283" t="s">
        <v>162</v>
      </c>
      <c r="G1209" s="287" t="s">
        <v>163</v>
      </c>
      <c r="H1209" s="283" t="s">
        <v>1771</v>
      </c>
      <c r="I1209" s="284" t="s">
        <v>1772</v>
      </c>
      <c r="J1209" s="285">
        <v>37549783743</v>
      </c>
      <c r="K1209" s="285">
        <v>37549783743</v>
      </c>
      <c r="L1209" s="285">
        <v>17228401220</v>
      </c>
      <c r="M1209" s="285">
        <v>11388735958</v>
      </c>
      <c r="N1209" s="286">
        <v>1050282654</v>
      </c>
      <c r="O1209" s="286">
        <v>1025049968</v>
      </c>
    </row>
    <row r="1210" spans="1:15" x14ac:dyDescent="0.35">
      <c r="A1210" s="283" t="s">
        <v>139</v>
      </c>
      <c r="B1210" s="283" t="s">
        <v>276</v>
      </c>
      <c r="C1210" s="284" t="s">
        <v>277</v>
      </c>
      <c r="D1210" s="283" t="s">
        <v>76</v>
      </c>
      <c r="E1210" s="284" t="s">
        <v>46</v>
      </c>
      <c r="F1210" s="283" t="s">
        <v>144</v>
      </c>
      <c r="G1210" s="287" t="s">
        <v>1606</v>
      </c>
      <c r="H1210" s="283" t="s">
        <v>1807</v>
      </c>
      <c r="I1210" s="284" t="s">
        <v>1808</v>
      </c>
      <c r="J1210" s="285">
        <v>25000000000</v>
      </c>
      <c r="K1210" s="285">
        <v>25000000000</v>
      </c>
      <c r="L1210" s="285">
        <v>20756269664</v>
      </c>
      <c r="M1210" s="285">
        <v>10447852606</v>
      </c>
      <c r="N1210" s="286">
        <v>5229276410</v>
      </c>
      <c r="O1210" s="286">
        <v>5229276410</v>
      </c>
    </row>
    <row r="1211" spans="1:15" x14ac:dyDescent="0.35">
      <c r="A1211" s="283" t="s">
        <v>139</v>
      </c>
      <c r="B1211" s="283" t="s">
        <v>276</v>
      </c>
      <c r="C1211" s="284" t="s">
        <v>277</v>
      </c>
      <c r="D1211" s="283" t="s">
        <v>76</v>
      </c>
      <c r="E1211" s="284" t="s">
        <v>46</v>
      </c>
      <c r="F1211" s="283" t="s">
        <v>144</v>
      </c>
      <c r="G1211" s="287" t="s">
        <v>1606</v>
      </c>
      <c r="H1211" s="283" t="s">
        <v>1805</v>
      </c>
      <c r="I1211" s="284" t="s">
        <v>1806</v>
      </c>
      <c r="J1211" s="285">
        <v>3000000000</v>
      </c>
      <c r="K1211" s="285">
        <v>3000000000</v>
      </c>
      <c r="L1211" s="285">
        <v>538123333</v>
      </c>
      <c r="M1211" s="285">
        <v>108123333</v>
      </c>
      <c r="N1211" s="286">
        <v>36789063</v>
      </c>
      <c r="O1211" s="286">
        <v>36789063</v>
      </c>
    </row>
    <row r="1212" spans="1:15" x14ac:dyDescent="0.35">
      <c r="A1212" s="283" t="s">
        <v>139</v>
      </c>
      <c r="B1212" s="283" t="s">
        <v>276</v>
      </c>
      <c r="C1212" s="284" t="s">
        <v>277</v>
      </c>
      <c r="D1212" s="283" t="s">
        <v>76</v>
      </c>
      <c r="E1212" s="284" t="s">
        <v>46</v>
      </c>
      <c r="F1212" s="283" t="s">
        <v>144</v>
      </c>
      <c r="G1212" s="287" t="s">
        <v>1606</v>
      </c>
      <c r="H1212" s="283" t="s">
        <v>1809</v>
      </c>
      <c r="I1212" s="284" t="s">
        <v>1810</v>
      </c>
      <c r="J1212" s="285">
        <v>15000000000</v>
      </c>
      <c r="K1212" s="285">
        <v>15000000000</v>
      </c>
      <c r="L1212" s="285">
        <v>13813679642.32</v>
      </c>
      <c r="M1212" s="285">
        <v>8221882217.3199997</v>
      </c>
      <c r="N1212" s="286">
        <v>1250087842</v>
      </c>
      <c r="O1212" s="286">
        <v>1250087842</v>
      </c>
    </row>
    <row r="1213" spans="1:15" x14ac:dyDescent="0.35">
      <c r="A1213" s="283" t="s">
        <v>139</v>
      </c>
      <c r="B1213" s="283" t="s">
        <v>280</v>
      </c>
      <c r="C1213" s="284" t="s">
        <v>281</v>
      </c>
      <c r="D1213" s="283" t="s">
        <v>73</v>
      </c>
      <c r="E1213" s="284" t="s">
        <v>45</v>
      </c>
      <c r="F1213" s="283" t="s">
        <v>154</v>
      </c>
      <c r="G1213" s="287" t="s">
        <v>155</v>
      </c>
      <c r="H1213" s="283" t="s">
        <v>1841</v>
      </c>
      <c r="I1213" s="284" t="s">
        <v>3166</v>
      </c>
      <c r="J1213" s="285">
        <v>190643672665</v>
      </c>
      <c r="K1213" s="285">
        <v>190643672665</v>
      </c>
      <c r="L1213" s="285">
        <v>190643672665</v>
      </c>
      <c r="M1213" s="285">
        <v>190643672665</v>
      </c>
      <c r="N1213" s="286">
        <v>0</v>
      </c>
      <c r="O1213" s="286">
        <v>0</v>
      </c>
    </row>
    <row r="1214" spans="1:15" x14ac:dyDescent="0.35">
      <c r="A1214" s="283" t="s">
        <v>139</v>
      </c>
      <c r="B1214" s="283" t="s">
        <v>280</v>
      </c>
      <c r="C1214" s="284" t="s">
        <v>281</v>
      </c>
      <c r="D1214" s="283" t="s">
        <v>73</v>
      </c>
      <c r="E1214" s="284" t="s">
        <v>45</v>
      </c>
      <c r="F1214" s="283" t="s">
        <v>154</v>
      </c>
      <c r="G1214" s="287" t="s">
        <v>155</v>
      </c>
      <c r="H1214" s="283" t="s">
        <v>1835</v>
      </c>
      <c r="I1214" s="284" t="s">
        <v>1836</v>
      </c>
      <c r="J1214" s="285">
        <v>2949400000</v>
      </c>
      <c r="K1214" s="285">
        <v>2949400000</v>
      </c>
      <c r="L1214" s="285">
        <v>2949400000</v>
      </c>
      <c r="M1214" s="285">
        <v>2949400000</v>
      </c>
      <c r="N1214" s="286">
        <v>0</v>
      </c>
      <c r="O1214" s="286">
        <v>0</v>
      </c>
    </row>
    <row r="1215" spans="1:15" x14ac:dyDescent="0.35">
      <c r="A1215" s="283" t="s">
        <v>139</v>
      </c>
      <c r="B1215" s="283" t="s">
        <v>280</v>
      </c>
      <c r="C1215" s="284" t="s">
        <v>281</v>
      </c>
      <c r="D1215" s="283" t="s">
        <v>73</v>
      </c>
      <c r="E1215" s="284" t="s">
        <v>45</v>
      </c>
      <c r="F1215" s="283" t="s">
        <v>154</v>
      </c>
      <c r="G1215" s="287" t="s">
        <v>155</v>
      </c>
      <c r="H1215" s="283" t="s">
        <v>3167</v>
      </c>
      <c r="I1215" s="284" t="s">
        <v>3168</v>
      </c>
      <c r="J1215" s="285">
        <v>42000000000</v>
      </c>
      <c r="K1215" s="285">
        <v>8272000000</v>
      </c>
      <c r="L1215" s="285">
        <v>4793088000</v>
      </c>
      <c r="M1215" s="285">
        <v>3820279800</v>
      </c>
      <c r="N1215" s="286">
        <v>1479779800</v>
      </c>
      <c r="O1215" s="286">
        <v>1479779800</v>
      </c>
    </row>
    <row r="1216" spans="1:15" x14ac:dyDescent="0.35">
      <c r="A1216" s="283" t="s">
        <v>139</v>
      </c>
      <c r="B1216" s="283" t="s">
        <v>280</v>
      </c>
      <c r="C1216" s="284" t="s">
        <v>281</v>
      </c>
      <c r="D1216" s="283" t="s">
        <v>73</v>
      </c>
      <c r="E1216" s="284" t="s">
        <v>45</v>
      </c>
      <c r="F1216" s="283" t="s">
        <v>154</v>
      </c>
      <c r="G1216" s="287" t="s">
        <v>155</v>
      </c>
      <c r="H1216" s="283" t="s">
        <v>3169</v>
      </c>
      <c r="I1216" s="284" t="s">
        <v>3170</v>
      </c>
      <c r="J1216" s="285">
        <v>168353745978</v>
      </c>
      <c r="K1216" s="285">
        <v>168353745978</v>
      </c>
      <c r="L1216" s="285">
        <v>168353745978</v>
      </c>
      <c r="M1216" s="285">
        <v>168353745978</v>
      </c>
      <c r="N1216" s="286">
        <v>0</v>
      </c>
      <c r="O1216" s="286">
        <v>0</v>
      </c>
    </row>
    <row r="1217" spans="1:15" x14ac:dyDescent="0.35">
      <c r="A1217" s="283" t="s">
        <v>139</v>
      </c>
      <c r="B1217" s="283" t="s">
        <v>280</v>
      </c>
      <c r="C1217" s="284" t="s">
        <v>281</v>
      </c>
      <c r="D1217" s="283" t="s">
        <v>73</v>
      </c>
      <c r="E1217" s="284" t="s">
        <v>45</v>
      </c>
      <c r="F1217" s="283" t="s">
        <v>154</v>
      </c>
      <c r="G1217" s="287" t="s">
        <v>155</v>
      </c>
      <c r="H1217" s="283" t="s">
        <v>3171</v>
      </c>
      <c r="I1217" s="284" t="s">
        <v>3172</v>
      </c>
      <c r="J1217" s="285">
        <v>96797373890</v>
      </c>
      <c r="K1217" s="285">
        <v>96797373890</v>
      </c>
      <c r="L1217" s="285">
        <v>96797373890</v>
      </c>
      <c r="M1217" s="285">
        <v>96797373890</v>
      </c>
      <c r="N1217" s="286">
        <v>3221790928</v>
      </c>
      <c r="O1217" s="286">
        <v>3221790928</v>
      </c>
    </row>
    <row r="1218" spans="1:15" x14ac:dyDescent="0.35">
      <c r="A1218" s="283" t="s">
        <v>139</v>
      </c>
      <c r="B1218" s="283" t="s">
        <v>280</v>
      </c>
      <c r="C1218" s="284" t="s">
        <v>281</v>
      </c>
      <c r="D1218" s="283" t="s">
        <v>73</v>
      </c>
      <c r="E1218" s="284" t="s">
        <v>45</v>
      </c>
      <c r="F1218" s="283" t="s">
        <v>154</v>
      </c>
      <c r="G1218" s="287" t="s">
        <v>155</v>
      </c>
      <c r="H1218" s="283" t="s">
        <v>3173</v>
      </c>
      <c r="I1218" s="284" t="s">
        <v>3174</v>
      </c>
      <c r="J1218" s="285">
        <v>55688907957</v>
      </c>
      <c r="K1218" s="285">
        <v>55688907957</v>
      </c>
      <c r="L1218" s="285">
        <v>55688907957</v>
      </c>
      <c r="M1218" s="285">
        <v>55688907957</v>
      </c>
      <c r="N1218" s="286">
        <v>0</v>
      </c>
      <c r="O1218" s="286">
        <v>0</v>
      </c>
    </row>
    <row r="1219" spans="1:15" x14ac:dyDescent="0.35">
      <c r="A1219" s="283" t="s">
        <v>139</v>
      </c>
      <c r="B1219" s="283" t="s">
        <v>280</v>
      </c>
      <c r="C1219" s="284" t="s">
        <v>281</v>
      </c>
      <c r="D1219" s="283" t="s">
        <v>73</v>
      </c>
      <c r="E1219" s="284" t="s">
        <v>45</v>
      </c>
      <c r="F1219" s="283" t="s">
        <v>154</v>
      </c>
      <c r="G1219" s="287" t="s">
        <v>155</v>
      </c>
      <c r="H1219" s="283" t="s">
        <v>3175</v>
      </c>
      <c r="I1219" s="284" t="s">
        <v>3176</v>
      </c>
      <c r="J1219" s="285">
        <v>264950954987</v>
      </c>
      <c r="K1219" s="285">
        <v>264950954987</v>
      </c>
      <c r="L1219" s="285">
        <v>264950954987</v>
      </c>
      <c r="M1219" s="285">
        <v>264950954987</v>
      </c>
      <c r="N1219" s="286">
        <v>486123833</v>
      </c>
      <c r="O1219" s="286">
        <v>486123833</v>
      </c>
    </row>
    <row r="1220" spans="1:15" x14ac:dyDescent="0.35">
      <c r="A1220" s="283" t="s">
        <v>139</v>
      </c>
      <c r="B1220" s="283" t="s">
        <v>280</v>
      </c>
      <c r="C1220" s="284" t="s">
        <v>281</v>
      </c>
      <c r="D1220" s="283" t="s">
        <v>73</v>
      </c>
      <c r="E1220" s="284" t="s">
        <v>45</v>
      </c>
      <c r="F1220" s="283" t="s">
        <v>154</v>
      </c>
      <c r="G1220" s="287" t="s">
        <v>155</v>
      </c>
      <c r="H1220" s="283" t="s">
        <v>3177</v>
      </c>
      <c r="I1220" s="284" t="s">
        <v>3178</v>
      </c>
      <c r="J1220" s="285">
        <v>88193470741</v>
      </c>
      <c r="K1220" s="285">
        <v>88193470741</v>
      </c>
      <c r="L1220" s="285">
        <v>88193470741</v>
      </c>
      <c r="M1220" s="285">
        <v>88193470741</v>
      </c>
      <c r="N1220" s="286">
        <v>344477421</v>
      </c>
      <c r="O1220" s="286">
        <v>344477421</v>
      </c>
    </row>
    <row r="1221" spans="1:15" x14ac:dyDescent="0.35">
      <c r="A1221" s="283" t="s">
        <v>139</v>
      </c>
      <c r="B1221" s="283" t="s">
        <v>280</v>
      </c>
      <c r="C1221" s="284" t="s">
        <v>281</v>
      </c>
      <c r="D1221" s="283" t="s">
        <v>73</v>
      </c>
      <c r="E1221" s="284" t="s">
        <v>45</v>
      </c>
      <c r="F1221" s="283" t="s">
        <v>154</v>
      </c>
      <c r="G1221" s="287" t="s">
        <v>155</v>
      </c>
      <c r="H1221" s="283" t="s">
        <v>3179</v>
      </c>
      <c r="I1221" s="284" t="s">
        <v>3180</v>
      </c>
      <c r="J1221" s="285">
        <v>233224471322</v>
      </c>
      <c r="K1221" s="285">
        <v>233224471322</v>
      </c>
      <c r="L1221" s="285">
        <v>233224471322</v>
      </c>
      <c r="M1221" s="285">
        <v>233224471322</v>
      </c>
      <c r="N1221" s="286">
        <v>0</v>
      </c>
      <c r="O1221" s="286">
        <v>0</v>
      </c>
    </row>
    <row r="1222" spans="1:15" x14ac:dyDescent="0.35">
      <c r="A1222" s="283" t="s">
        <v>139</v>
      </c>
      <c r="B1222" s="283" t="s">
        <v>280</v>
      </c>
      <c r="C1222" s="284" t="s">
        <v>281</v>
      </c>
      <c r="D1222" s="283" t="s">
        <v>73</v>
      </c>
      <c r="E1222" s="284" t="s">
        <v>45</v>
      </c>
      <c r="F1222" s="283" t="s">
        <v>154</v>
      </c>
      <c r="G1222" s="287" t="s">
        <v>155</v>
      </c>
      <c r="H1222" s="283" t="s">
        <v>3181</v>
      </c>
      <c r="I1222" s="284" t="s">
        <v>3182</v>
      </c>
      <c r="J1222" s="285">
        <v>105500827394</v>
      </c>
      <c r="K1222" s="285">
        <v>105500827394</v>
      </c>
      <c r="L1222" s="285">
        <v>105500827394</v>
      </c>
      <c r="M1222" s="285">
        <v>105500827394</v>
      </c>
      <c r="N1222" s="286">
        <v>0</v>
      </c>
      <c r="O1222" s="286">
        <v>0</v>
      </c>
    </row>
    <row r="1223" spans="1:15" x14ac:dyDescent="0.35">
      <c r="A1223" s="283" t="s">
        <v>139</v>
      </c>
      <c r="B1223" s="283" t="s">
        <v>280</v>
      </c>
      <c r="C1223" s="284" t="s">
        <v>281</v>
      </c>
      <c r="D1223" s="283" t="s">
        <v>73</v>
      </c>
      <c r="E1223" s="284" t="s">
        <v>45</v>
      </c>
      <c r="F1223" s="283" t="s">
        <v>154</v>
      </c>
      <c r="G1223" s="287" t="s">
        <v>155</v>
      </c>
      <c r="H1223" s="283" t="s">
        <v>3183</v>
      </c>
      <c r="I1223" s="284" t="s">
        <v>3184</v>
      </c>
      <c r="J1223" s="285">
        <v>194512023721</v>
      </c>
      <c r="K1223" s="285">
        <v>194512023721</v>
      </c>
      <c r="L1223" s="285">
        <v>194512023721</v>
      </c>
      <c r="M1223" s="285">
        <v>194512023721</v>
      </c>
      <c r="N1223" s="286">
        <v>6449073251</v>
      </c>
      <c r="O1223" s="286">
        <v>6449073251</v>
      </c>
    </row>
    <row r="1224" spans="1:15" x14ac:dyDescent="0.35">
      <c r="A1224" s="283" t="s">
        <v>139</v>
      </c>
      <c r="B1224" s="283" t="s">
        <v>280</v>
      </c>
      <c r="C1224" s="284" t="s">
        <v>281</v>
      </c>
      <c r="D1224" s="283" t="s">
        <v>73</v>
      </c>
      <c r="E1224" s="284" t="s">
        <v>45</v>
      </c>
      <c r="F1224" s="283" t="s">
        <v>154</v>
      </c>
      <c r="G1224" s="287" t="s">
        <v>155</v>
      </c>
      <c r="H1224" s="283" t="s">
        <v>3185</v>
      </c>
      <c r="I1224" s="284" t="s">
        <v>3186</v>
      </c>
      <c r="J1224" s="285">
        <v>127866019972</v>
      </c>
      <c r="K1224" s="285">
        <v>127866019972</v>
      </c>
      <c r="L1224" s="285">
        <v>127866019972</v>
      </c>
      <c r="M1224" s="285">
        <v>127866019972</v>
      </c>
      <c r="N1224" s="286">
        <v>285664845</v>
      </c>
      <c r="O1224" s="286">
        <v>285664845</v>
      </c>
    </row>
    <row r="1225" spans="1:15" x14ac:dyDescent="0.35">
      <c r="A1225" s="283" t="s">
        <v>139</v>
      </c>
      <c r="B1225" s="283" t="s">
        <v>280</v>
      </c>
      <c r="C1225" s="284" t="s">
        <v>281</v>
      </c>
      <c r="D1225" s="283" t="s">
        <v>73</v>
      </c>
      <c r="E1225" s="284" t="s">
        <v>45</v>
      </c>
      <c r="F1225" s="283" t="s">
        <v>154</v>
      </c>
      <c r="G1225" s="287" t="s">
        <v>155</v>
      </c>
      <c r="H1225" s="283" t="s">
        <v>3187</v>
      </c>
      <c r="I1225" s="284" t="s">
        <v>3188</v>
      </c>
      <c r="J1225" s="285">
        <v>161463162493</v>
      </c>
      <c r="K1225" s="285">
        <v>161463162493</v>
      </c>
      <c r="L1225" s="285">
        <v>161463162493</v>
      </c>
      <c r="M1225" s="285">
        <v>161463162493</v>
      </c>
      <c r="N1225" s="286">
        <v>343211668</v>
      </c>
      <c r="O1225" s="286">
        <v>343211668</v>
      </c>
    </row>
    <row r="1226" spans="1:15" x14ac:dyDescent="0.35">
      <c r="A1226" s="283" t="s">
        <v>139</v>
      </c>
      <c r="B1226" s="283" t="s">
        <v>280</v>
      </c>
      <c r="C1226" s="284" t="s">
        <v>281</v>
      </c>
      <c r="D1226" s="283" t="s">
        <v>73</v>
      </c>
      <c r="E1226" s="284" t="s">
        <v>45</v>
      </c>
      <c r="F1226" s="283" t="s">
        <v>154</v>
      </c>
      <c r="G1226" s="287" t="s">
        <v>155</v>
      </c>
      <c r="H1226" s="283" t="s">
        <v>3189</v>
      </c>
      <c r="I1226" s="284" t="s">
        <v>3190</v>
      </c>
      <c r="J1226" s="285">
        <v>224312575038</v>
      </c>
      <c r="K1226" s="285">
        <v>224312575038</v>
      </c>
      <c r="L1226" s="285">
        <v>224312575038</v>
      </c>
      <c r="M1226" s="285">
        <v>224312575038</v>
      </c>
      <c r="N1226" s="286">
        <v>0</v>
      </c>
      <c r="O1226" s="286">
        <v>0</v>
      </c>
    </row>
    <row r="1227" spans="1:15" x14ac:dyDescent="0.35">
      <c r="A1227" s="283" t="s">
        <v>139</v>
      </c>
      <c r="B1227" s="283" t="s">
        <v>280</v>
      </c>
      <c r="C1227" s="284" t="s">
        <v>281</v>
      </c>
      <c r="D1227" s="283" t="s">
        <v>73</v>
      </c>
      <c r="E1227" s="284" t="s">
        <v>45</v>
      </c>
      <c r="F1227" s="283" t="s">
        <v>154</v>
      </c>
      <c r="G1227" s="287" t="s">
        <v>155</v>
      </c>
      <c r="H1227" s="283" t="s">
        <v>3191</v>
      </c>
      <c r="I1227" s="284" t="s">
        <v>3192</v>
      </c>
      <c r="J1227" s="285">
        <v>231971044719</v>
      </c>
      <c r="K1227" s="285">
        <v>231971044719</v>
      </c>
      <c r="L1227" s="285">
        <v>231971044719</v>
      </c>
      <c r="M1227" s="285">
        <v>231971044719</v>
      </c>
      <c r="N1227" s="286">
        <v>0</v>
      </c>
      <c r="O1227" s="286">
        <v>0</v>
      </c>
    </row>
    <row r="1228" spans="1:15" x14ac:dyDescent="0.35">
      <c r="A1228" s="283" t="s">
        <v>139</v>
      </c>
      <c r="B1228" s="283" t="s">
        <v>280</v>
      </c>
      <c r="C1228" s="284" t="s">
        <v>281</v>
      </c>
      <c r="D1228" s="283" t="s">
        <v>73</v>
      </c>
      <c r="E1228" s="284" t="s">
        <v>45</v>
      </c>
      <c r="F1228" s="283" t="s">
        <v>154</v>
      </c>
      <c r="G1228" s="287" t="s">
        <v>155</v>
      </c>
      <c r="H1228" s="283" t="s">
        <v>3193</v>
      </c>
      <c r="I1228" s="284" t="s">
        <v>3194</v>
      </c>
      <c r="J1228" s="285">
        <v>128939365932</v>
      </c>
      <c r="K1228" s="285">
        <v>128939365932</v>
      </c>
      <c r="L1228" s="285">
        <v>128939365932</v>
      </c>
      <c r="M1228" s="285">
        <v>128939365932</v>
      </c>
      <c r="N1228" s="286">
        <v>20861854400</v>
      </c>
      <c r="O1228" s="286">
        <v>20861854400</v>
      </c>
    </row>
    <row r="1229" spans="1:15" x14ac:dyDescent="0.35">
      <c r="A1229" s="283" t="s">
        <v>139</v>
      </c>
      <c r="B1229" s="283" t="s">
        <v>280</v>
      </c>
      <c r="C1229" s="284" t="s">
        <v>281</v>
      </c>
      <c r="D1229" s="283" t="s">
        <v>73</v>
      </c>
      <c r="E1229" s="284" t="s">
        <v>45</v>
      </c>
      <c r="F1229" s="283" t="s">
        <v>154</v>
      </c>
      <c r="G1229" s="287" t="s">
        <v>155</v>
      </c>
      <c r="H1229" s="283" t="s">
        <v>3195</v>
      </c>
      <c r="I1229" s="284" t="s">
        <v>3196</v>
      </c>
      <c r="J1229" s="285">
        <v>149549675038</v>
      </c>
      <c r="K1229" s="285">
        <v>149549675038</v>
      </c>
      <c r="L1229" s="285">
        <v>149549675038</v>
      </c>
      <c r="M1229" s="285">
        <v>149549675038</v>
      </c>
      <c r="N1229" s="286">
        <v>4927812930</v>
      </c>
      <c r="O1229" s="286">
        <v>4927812930</v>
      </c>
    </row>
    <row r="1230" spans="1:15" x14ac:dyDescent="0.35">
      <c r="A1230" s="283" t="s">
        <v>139</v>
      </c>
      <c r="B1230" s="283" t="s">
        <v>280</v>
      </c>
      <c r="C1230" s="284" t="s">
        <v>281</v>
      </c>
      <c r="D1230" s="283" t="s">
        <v>73</v>
      </c>
      <c r="E1230" s="284" t="s">
        <v>45</v>
      </c>
      <c r="F1230" s="283" t="s">
        <v>154</v>
      </c>
      <c r="G1230" s="287" t="s">
        <v>155</v>
      </c>
      <c r="H1230" s="283" t="s">
        <v>3197</v>
      </c>
      <c r="I1230" s="284" t="s">
        <v>3198</v>
      </c>
      <c r="J1230" s="285">
        <v>231077430881</v>
      </c>
      <c r="K1230" s="285">
        <v>231077430881</v>
      </c>
      <c r="L1230" s="285">
        <v>231077430881</v>
      </c>
      <c r="M1230" s="285">
        <v>231077430881</v>
      </c>
      <c r="N1230" s="286">
        <v>1908414423</v>
      </c>
      <c r="O1230" s="286">
        <v>1908414423</v>
      </c>
    </row>
    <row r="1231" spans="1:15" x14ac:dyDescent="0.35">
      <c r="A1231" s="283" t="s">
        <v>139</v>
      </c>
      <c r="B1231" s="283" t="s">
        <v>280</v>
      </c>
      <c r="C1231" s="284" t="s">
        <v>281</v>
      </c>
      <c r="D1231" s="283" t="s">
        <v>73</v>
      </c>
      <c r="E1231" s="284" t="s">
        <v>45</v>
      </c>
      <c r="F1231" s="283" t="s">
        <v>154</v>
      </c>
      <c r="G1231" s="287" t="s">
        <v>155</v>
      </c>
      <c r="H1231" s="283" t="s">
        <v>3199</v>
      </c>
      <c r="I1231" s="284" t="s">
        <v>3200</v>
      </c>
      <c r="J1231" s="285">
        <v>171171614849</v>
      </c>
      <c r="K1231" s="285">
        <v>171171614849</v>
      </c>
      <c r="L1231" s="285">
        <v>171171614849</v>
      </c>
      <c r="M1231" s="285">
        <v>171171614849</v>
      </c>
      <c r="N1231" s="286">
        <v>82652382</v>
      </c>
      <c r="O1231" s="286">
        <v>82652382</v>
      </c>
    </row>
    <row r="1232" spans="1:15" x14ac:dyDescent="0.35">
      <c r="A1232" s="283" t="s">
        <v>139</v>
      </c>
      <c r="B1232" s="283" t="s">
        <v>280</v>
      </c>
      <c r="C1232" s="284" t="s">
        <v>281</v>
      </c>
      <c r="D1232" s="283" t="s">
        <v>73</v>
      </c>
      <c r="E1232" s="284" t="s">
        <v>45</v>
      </c>
      <c r="F1232" s="283" t="s">
        <v>154</v>
      </c>
      <c r="G1232" s="287" t="s">
        <v>155</v>
      </c>
      <c r="H1232" s="283" t="s">
        <v>3201</v>
      </c>
      <c r="I1232" s="284" t="s">
        <v>3202</v>
      </c>
      <c r="J1232" s="285">
        <v>191797855945</v>
      </c>
      <c r="K1232" s="285">
        <v>191797855945</v>
      </c>
      <c r="L1232" s="285">
        <v>191797855945</v>
      </c>
      <c r="M1232" s="285">
        <v>191797855945</v>
      </c>
      <c r="N1232" s="286">
        <v>0</v>
      </c>
      <c r="O1232" s="286">
        <v>0</v>
      </c>
    </row>
    <row r="1233" spans="1:15" x14ac:dyDescent="0.35">
      <c r="A1233" s="283" t="s">
        <v>139</v>
      </c>
      <c r="B1233" s="283" t="s">
        <v>280</v>
      </c>
      <c r="C1233" s="284" t="s">
        <v>281</v>
      </c>
      <c r="D1233" s="283" t="s">
        <v>73</v>
      </c>
      <c r="E1233" s="284" t="s">
        <v>45</v>
      </c>
      <c r="F1233" s="283" t="s">
        <v>154</v>
      </c>
      <c r="G1233" s="287" t="s">
        <v>155</v>
      </c>
      <c r="H1233" s="283" t="s">
        <v>3203</v>
      </c>
      <c r="I1233" s="284" t="s">
        <v>3204</v>
      </c>
      <c r="J1233" s="285">
        <v>152572051398</v>
      </c>
      <c r="K1233" s="285">
        <v>152572051398</v>
      </c>
      <c r="L1233" s="285">
        <v>152572051398</v>
      </c>
      <c r="M1233" s="285">
        <v>152572051398</v>
      </c>
      <c r="N1233" s="286">
        <v>0</v>
      </c>
      <c r="O1233" s="286">
        <v>0</v>
      </c>
    </row>
    <row r="1234" spans="1:15" x14ac:dyDescent="0.35">
      <c r="A1234" s="283" t="s">
        <v>139</v>
      </c>
      <c r="B1234" s="283" t="s">
        <v>280</v>
      </c>
      <c r="C1234" s="284" t="s">
        <v>281</v>
      </c>
      <c r="D1234" s="283" t="s">
        <v>73</v>
      </c>
      <c r="E1234" s="284" t="s">
        <v>45</v>
      </c>
      <c r="F1234" s="283" t="s">
        <v>154</v>
      </c>
      <c r="G1234" s="287" t="s">
        <v>155</v>
      </c>
      <c r="H1234" s="283" t="s">
        <v>3205</v>
      </c>
      <c r="I1234" s="284" t="s">
        <v>3206</v>
      </c>
      <c r="J1234" s="285">
        <v>174419712826</v>
      </c>
      <c r="K1234" s="285">
        <v>174419712826</v>
      </c>
      <c r="L1234" s="285">
        <v>174419712826</v>
      </c>
      <c r="M1234" s="285">
        <v>174419712826</v>
      </c>
      <c r="N1234" s="286">
        <v>5845478217</v>
      </c>
      <c r="O1234" s="286">
        <v>5845478217</v>
      </c>
    </row>
    <row r="1235" spans="1:15" x14ac:dyDescent="0.35">
      <c r="A1235" s="283" t="s">
        <v>139</v>
      </c>
      <c r="B1235" s="283" t="s">
        <v>280</v>
      </c>
      <c r="C1235" s="284" t="s">
        <v>281</v>
      </c>
      <c r="D1235" s="283" t="s">
        <v>73</v>
      </c>
      <c r="E1235" s="284" t="s">
        <v>45</v>
      </c>
      <c r="F1235" s="283" t="s">
        <v>154</v>
      </c>
      <c r="G1235" s="287" t="s">
        <v>155</v>
      </c>
      <c r="H1235" s="283" t="s">
        <v>3207</v>
      </c>
      <c r="I1235" s="284" t="s">
        <v>3208</v>
      </c>
      <c r="J1235" s="285">
        <v>94109764731</v>
      </c>
      <c r="K1235" s="285">
        <v>94109764731</v>
      </c>
      <c r="L1235" s="285">
        <v>94109764731</v>
      </c>
      <c r="M1235" s="285">
        <v>94109764731</v>
      </c>
      <c r="N1235" s="286">
        <v>0</v>
      </c>
      <c r="O1235" s="286">
        <v>0</v>
      </c>
    </row>
    <row r="1236" spans="1:15" x14ac:dyDescent="0.35">
      <c r="A1236" s="283" t="s">
        <v>139</v>
      </c>
      <c r="B1236" s="283" t="s">
        <v>280</v>
      </c>
      <c r="C1236" s="284" t="s">
        <v>281</v>
      </c>
      <c r="D1236" s="283" t="s">
        <v>73</v>
      </c>
      <c r="E1236" s="284" t="s">
        <v>45</v>
      </c>
      <c r="F1236" s="283" t="s">
        <v>154</v>
      </c>
      <c r="G1236" s="287" t="s">
        <v>155</v>
      </c>
      <c r="H1236" s="283" t="s">
        <v>3209</v>
      </c>
      <c r="I1236" s="284" t="s">
        <v>3210</v>
      </c>
      <c r="J1236" s="285">
        <v>13000000000</v>
      </c>
      <c r="K1236" s="285">
        <v>13000000000</v>
      </c>
      <c r="L1236" s="285">
        <v>11666109646</v>
      </c>
      <c r="M1236" s="285">
        <v>10996852194</v>
      </c>
      <c r="N1236" s="286">
        <v>2431400854</v>
      </c>
      <c r="O1236" s="286">
        <v>2275651508</v>
      </c>
    </row>
    <row r="1237" spans="1:15" x14ac:dyDescent="0.35">
      <c r="A1237" s="283" t="s">
        <v>139</v>
      </c>
      <c r="B1237" s="283" t="s">
        <v>280</v>
      </c>
      <c r="C1237" s="284" t="s">
        <v>281</v>
      </c>
      <c r="D1237" s="283" t="s">
        <v>73</v>
      </c>
      <c r="E1237" s="284" t="s">
        <v>45</v>
      </c>
      <c r="F1237" s="283" t="s">
        <v>278</v>
      </c>
      <c r="G1237" s="287" t="s">
        <v>279</v>
      </c>
      <c r="H1237" s="283" t="s">
        <v>3211</v>
      </c>
      <c r="I1237" s="284" t="s">
        <v>3212</v>
      </c>
      <c r="J1237" s="285">
        <v>1200000000</v>
      </c>
      <c r="K1237" s="285">
        <v>1200000000</v>
      </c>
      <c r="L1237" s="285">
        <v>1097674130</v>
      </c>
      <c r="M1237" s="285">
        <v>1059145059</v>
      </c>
      <c r="N1237" s="286">
        <v>242976106</v>
      </c>
      <c r="O1237" s="286">
        <v>239746106</v>
      </c>
    </row>
    <row r="1238" spans="1:15" x14ac:dyDescent="0.35">
      <c r="A1238" s="283" t="s">
        <v>139</v>
      </c>
      <c r="B1238" s="283" t="s">
        <v>280</v>
      </c>
      <c r="C1238" s="284" t="s">
        <v>281</v>
      </c>
      <c r="D1238" s="283" t="s">
        <v>73</v>
      </c>
      <c r="E1238" s="284" t="s">
        <v>45</v>
      </c>
      <c r="F1238" s="283" t="s">
        <v>160</v>
      </c>
      <c r="G1238" s="287" t="s">
        <v>161</v>
      </c>
      <c r="H1238" s="283" t="s">
        <v>3213</v>
      </c>
      <c r="I1238" s="284" t="s">
        <v>3214</v>
      </c>
      <c r="J1238" s="285">
        <v>500000000</v>
      </c>
      <c r="K1238" s="285">
        <v>500000000</v>
      </c>
      <c r="L1238" s="285">
        <v>414283527</v>
      </c>
      <c r="M1238" s="285">
        <v>355036173</v>
      </c>
      <c r="N1238" s="286">
        <v>69633823</v>
      </c>
      <c r="O1238" s="286">
        <v>68890311</v>
      </c>
    </row>
    <row r="1239" spans="1:15" x14ac:dyDescent="0.35">
      <c r="A1239" s="283" t="s">
        <v>139</v>
      </c>
      <c r="B1239" s="283" t="s">
        <v>280</v>
      </c>
      <c r="C1239" s="284" t="s">
        <v>281</v>
      </c>
      <c r="D1239" s="283" t="s">
        <v>73</v>
      </c>
      <c r="E1239" s="284" t="s">
        <v>45</v>
      </c>
      <c r="F1239" s="283" t="s">
        <v>158</v>
      </c>
      <c r="G1239" s="287" t="s">
        <v>159</v>
      </c>
      <c r="H1239" s="283" t="s">
        <v>1837</v>
      </c>
      <c r="I1239" s="284" t="s">
        <v>1838</v>
      </c>
      <c r="J1239" s="285">
        <v>1200000000</v>
      </c>
      <c r="K1239" s="285">
        <v>0</v>
      </c>
      <c r="L1239" s="285">
        <v>210000000</v>
      </c>
      <c r="M1239" s="285">
        <v>0</v>
      </c>
      <c r="N1239" s="286">
        <v>0</v>
      </c>
      <c r="O1239" s="286">
        <v>0</v>
      </c>
    </row>
    <row r="1240" spans="1:15" x14ac:dyDescent="0.35">
      <c r="A1240" s="283" t="s">
        <v>139</v>
      </c>
      <c r="B1240" s="283" t="s">
        <v>280</v>
      </c>
      <c r="C1240" s="284" t="s">
        <v>281</v>
      </c>
      <c r="D1240" s="283" t="s">
        <v>73</v>
      </c>
      <c r="E1240" s="284" t="s">
        <v>45</v>
      </c>
      <c r="F1240" s="283" t="s">
        <v>158</v>
      </c>
      <c r="G1240" s="287" t="s">
        <v>159</v>
      </c>
      <c r="H1240" s="283" t="s">
        <v>3215</v>
      </c>
      <c r="I1240" s="284" t="s">
        <v>3216</v>
      </c>
      <c r="J1240" s="285">
        <v>2500000000</v>
      </c>
      <c r="K1240" s="285">
        <v>2500000000</v>
      </c>
      <c r="L1240" s="285">
        <v>2335175588</v>
      </c>
      <c r="M1240" s="285">
        <v>2254702158</v>
      </c>
      <c r="N1240" s="286">
        <v>494596467</v>
      </c>
      <c r="O1240" s="286">
        <v>483894467</v>
      </c>
    </row>
    <row r="1241" spans="1:15" x14ac:dyDescent="0.35">
      <c r="A1241" s="283" t="s">
        <v>139</v>
      </c>
      <c r="B1241" s="283" t="s">
        <v>280</v>
      </c>
      <c r="C1241" s="284" t="s">
        <v>281</v>
      </c>
      <c r="D1241" s="283" t="s">
        <v>73</v>
      </c>
      <c r="E1241" s="284" t="s">
        <v>45</v>
      </c>
      <c r="F1241" s="283" t="s">
        <v>144</v>
      </c>
      <c r="G1241" s="287" t="s">
        <v>1606</v>
      </c>
      <c r="H1241" s="283" t="s">
        <v>1833</v>
      </c>
      <c r="I1241" s="284" t="s">
        <v>1834</v>
      </c>
      <c r="J1241" s="285">
        <v>200000000</v>
      </c>
      <c r="K1241" s="285">
        <v>0</v>
      </c>
      <c r="L1241" s="285">
        <v>0</v>
      </c>
      <c r="M1241" s="285">
        <v>0</v>
      </c>
      <c r="N1241" s="286">
        <v>0</v>
      </c>
      <c r="O1241" s="286">
        <v>0</v>
      </c>
    </row>
    <row r="1242" spans="1:15" x14ac:dyDescent="0.35">
      <c r="A1242" s="283" t="s">
        <v>139</v>
      </c>
      <c r="B1242" s="283" t="s">
        <v>280</v>
      </c>
      <c r="C1242" s="284" t="s">
        <v>281</v>
      </c>
      <c r="D1242" s="283" t="s">
        <v>73</v>
      </c>
      <c r="E1242" s="284" t="s">
        <v>45</v>
      </c>
      <c r="F1242" s="283" t="s">
        <v>144</v>
      </c>
      <c r="G1242" s="287" t="s">
        <v>1606</v>
      </c>
      <c r="H1242" s="283" t="s">
        <v>1842</v>
      </c>
      <c r="I1242" s="284" t="s">
        <v>1843</v>
      </c>
      <c r="J1242" s="285">
        <v>4500000000</v>
      </c>
      <c r="K1242" s="285">
        <v>2162779961</v>
      </c>
      <c r="L1242" s="285">
        <v>2162779960.8000002</v>
      </c>
      <c r="M1242" s="285">
        <v>1823203069</v>
      </c>
      <c r="N1242" s="286">
        <v>476343270</v>
      </c>
      <c r="O1242" s="286">
        <v>476343270</v>
      </c>
    </row>
    <row r="1243" spans="1:15" x14ac:dyDescent="0.35">
      <c r="A1243" s="283" t="s">
        <v>139</v>
      </c>
      <c r="B1243" s="283" t="s">
        <v>280</v>
      </c>
      <c r="C1243" s="284" t="s">
        <v>281</v>
      </c>
      <c r="D1243" s="283" t="s">
        <v>73</v>
      </c>
      <c r="E1243" s="284" t="s">
        <v>45</v>
      </c>
      <c r="F1243" s="283" t="s">
        <v>144</v>
      </c>
      <c r="G1243" s="287" t="s">
        <v>1606</v>
      </c>
      <c r="H1243" s="283" t="s">
        <v>3164</v>
      </c>
      <c r="I1243" s="284" t="s">
        <v>3165</v>
      </c>
      <c r="J1243" s="285">
        <v>4000000000</v>
      </c>
      <c r="K1243" s="285">
        <v>526033276</v>
      </c>
      <c r="L1243" s="285">
        <v>526033276</v>
      </c>
      <c r="M1243" s="285">
        <v>525514876</v>
      </c>
      <c r="N1243" s="286">
        <v>168267105</v>
      </c>
      <c r="O1243" s="286">
        <v>168267105</v>
      </c>
    </row>
    <row r="1244" spans="1:15" x14ac:dyDescent="0.35">
      <c r="A1244" s="283" t="s">
        <v>139</v>
      </c>
      <c r="B1244" s="283" t="s">
        <v>280</v>
      </c>
      <c r="C1244" s="284" t="s">
        <v>281</v>
      </c>
      <c r="D1244" s="283" t="s">
        <v>73</v>
      </c>
      <c r="E1244" s="284" t="s">
        <v>45</v>
      </c>
      <c r="F1244" s="283" t="s">
        <v>144</v>
      </c>
      <c r="G1244" s="287" t="s">
        <v>1606</v>
      </c>
      <c r="H1244" s="283" t="s">
        <v>1844</v>
      </c>
      <c r="I1244" s="284" t="s">
        <v>1845</v>
      </c>
      <c r="J1244" s="285">
        <v>20225124267</v>
      </c>
      <c r="K1244" s="285">
        <v>7030687120</v>
      </c>
      <c r="L1244" s="285">
        <v>6646530320</v>
      </c>
      <c r="M1244" s="285">
        <v>4471927753</v>
      </c>
      <c r="N1244" s="286">
        <v>926718718</v>
      </c>
      <c r="O1244" s="286">
        <v>870906478</v>
      </c>
    </row>
    <row r="1245" spans="1:15" x14ac:dyDescent="0.35">
      <c r="A1245" s="283" t="s">
        <v>139</v>
      </c>
      <c r="B1245" s="283" t="s">
        <v>280</v>
      </c>
      <c r="C1245" s="284" t="s">
        <v>281</v>
      </c>
      <c r="D1245" s="283" t="s">
        <v>76</v>
      </c>
      <c r="E1245" s="284" t="s">
        <v>46</v>
      </c>
      <c r="F1245" s="283" t="s">
        <v>160</v>
      </c>
      <c r="G1245" s="287" t="s">
        <v>161</v>
      </c>
      <c r="H1245" s="283" t="s">
        <v>1839</v>
      </c>
      <c r="I1245" s="284" t="s">
        <v>1840</v>
      </c>
      <c r="J1245" s="285">
        <v>162400000000</v>
      </c>
      <c r="K1245" s="285">
        <v>162400000000</v>
      </c>
      <c r="L1245" s="285">
        <v>68758091108</v>
      </c>
      <c r="M1245" s="285">
        <v>68758091108</v>
      </c>
      <c r="N1245" s="286">
        <v>4977634861</v>
      </c>
      <c r="O1245" s="286">
        <v>4977634861</v>
      </c>
    </row>
    <row r="1246" spans="1:15" x14ac:dyDescent="0.35">
      <c r="A1246" s="283" t="s">
        <v>139</v>
      </c>
      <c r="B1246" s="283" t="s">
        <v>282</v>
      </c>
      <c r="C1246" s="284" t="s">
        <v>283</v>
      </c>
      <c r="D1246" s="283" t="s">
        <v>76</v>
      </c>
      <c r="E1246" s="284" t="s">
        <v>46</v>
      </c>
      <c r="F1246" s="283" t="s">
        <v>162</v>
      </c>
      <c r="G1246" s="287" t="s">
        <v>163</v>
      </c>
      <c r="H1246" s="283" t="s">
        <v>1846</v>
      </c>
      <c r="I1246" s="284" t="s">
        <v>1847</v>
      </c>
      <c r="J1246" s="285">
        <v>13700000000</v>
      </c>
      <c r="K1246" s="285">
        <v>13700000000</v>
      </c>
      <c r="L1246" s="285">
        <v>13700000000</v>
      </c>
      <c r="M1246" s="285">
        <v>13700000000</v>
      </c>
      <c r="N1246" s="286">
        <v>13700000000</v>
      </c>
      <c r="O1246" s="286">
        <v>13700000000</v>
      </c>
    </row>
    <row r="1247" spans="1:15" x14ac:dyDescent="0.35">
      <c r="A1247" s="283" t="s">
        <v>139</v>
      </c>
      <c r="B1247" s="283" t="s">
        <v>282</v>
      </c>
      <c r="C1247" s="284" t="s">
        <v>283</v>
      </c>
      <c r="D1247" s="283" t="s">
        <v>76</v>
      </c>
      <c r="E1247" s="284" t="s">
        <v>46</v>
      </c>
      <c r="F1247" s="283" t="s">
        <v>162</v>
      </c>
      <c r="G1247" s="287" t="s">
        <v>163</v>
      </c>
      <c r="H1247" s="283" t="s">
        <v>1850</v>
      </c>
      <c r="I1247" s="284" t="s">
        <v>1851</v>
      </c>
      <c r="J1247" s="285">
        <v>34486000000</v>
      </c>
      <c r="K1247" s="285">
        <v>34486000000</v>
      </c>
      <c r="L1247" s="285">
        <v>34486000000</v>
      </c>
      <c r="M1247" s="285">
        <v>34486000000</v>
      </c>
      <c r="N1247" s="286">
        <v>34486000000</v>
      </c>
      <c r="O1247" s="286">
        <v>34486000000</v>
      </c>
    </row>
    <row r="1248" spans="1:15" x14ac:dyDescent="0.35">
      <c r="A1248" s="283" t="s">
        <v>139</v>
      </c>
      <c r="B1248" s="283" t="s">
        <v>282</v>
      </c>
      <c r="C1248" s="284" t="s">
        <v>283</v>
      </c>
      <c r="D1248" s="283" t="s">
        <v>76</v>
      </c>
      <c r="E1248" s="284" t="s">
        <v>46</v>
      </c>
      <c r="F1248" s="283" t="s">
        <v>162</v>
      </c>
      <c r="G1248" s="287" t="s">
        <v>163</v>
      </c>
      <c r="H1248" s="283" t="s">
        <v>1852</v>
      </c>
      <c r="I1248" s="284" t="s">
        <v>1853</v>
      </c>
      <c r="J1248" s="285">
        <v>50600000000</v>
      </c>
      <c r="K1248" s="285">
        <v>50600000000</v>
      </c>
      <c r="L1248" s="285">
        <v>50600000000</v>
      </c>
      <c r="M1248" s="285">
        <v>50600000000</v>
      </c>
      <c r="N1248" s="286">
        <v>50600000000</v>
      </c>
      <c r="O1248" s="286">
        <v>50600000000</v>
      </c>
    </row>
    <row r="1249" spans="1:15" x14ac:dyDescent="0.35">
      <c r="A1249" s="283" t="s">
        <v>139</v>
      </c>
      <c r="B1249" s="283" t="s">
        <v>282</v>
      </c>
      <c r="C1249" s="284" t="s">
        <v>283</v>
      </c>
      <c r="D1249" s="283" t="s">
        <v>76</v>
      </c>
      <c r="E1249" s="284" t="s">
        <v>46</v>
      </c>
      <c r="F1249" s="283" t="s">
        <v>162</v>
      </c>
      <c r="G1249" s="287" t="s">
        <v>163</v>
      </c>
      <c r="H1249" s="283" t="s">
        <v>1854</v>
      </c>
      <c r="I1249" s="284" t="s">
        <v>1855</v>
      </c>
      <c r="J1249" s="285">
        <v>37150000000</v>
      </c>
      <c r="K1249" s="285">
        <v>37150000000</v>
      </c>
      <c r="L1249" s="285">
        <v>37150000000</v>
      </c>
      <c r="M1249" s="285">
        <v>37150000000</v>
      </c>
      <c r="N1249" s="286">
        <v>37150000000</v>
      </c>
      <c r="O1249" s="286">
        <v>37150000000</v>
      </c>
    </row>
    <row r="1250" spans="1:15" x14ac:dyDescent="0.35">
      <c r="A1250" s="283" t="s">
        <v>139</v>
      </c>
      <c r="B1250" s="283" t="s">
        <v>282</v>
      </c>
      <c r="C1250" s="284" t="s">
        <v>283</v>
      </c>
      <c r="D1250" s="283" t="s">
        <v>76</v>
      </c>
      <c r="E1250" s="284" t="s">
        <v>46</v>
      </c>
      <c r="F1250" s="283" t="s">
        <v>144</v>
      </c>
      <c r="G1250" s="287" t="s">
        <v>1606</v>
      </c>
      <c r="H1250" s="283" t="s">
        <v>1848</v>
      </c>
      <c r="I1250" s="284" t="s">
        <v>1849</v>
      </c>
      <c r="J1250" s="285">
        <v>8000000000</v>
      </c>
      <c r="K1250" s="285">
        <v>8000000000</v>
      </c>
      <c r="L1250" s="285">
        <v>8000000000</v>
      </c>
      <c r="M1250" s="285">
        <v>8000000000</v>
      </c>
      <c r="N1250" s="286">
        <v>8000000000</v>
      </c>
      <c r="O1250" s="286">
        <v>8000000000</v>
      </c>
    </row>
    <row r="1251" spans="1:15" x14ac:dyDescent="0.35">
      <c r="A1251" s="283" t="s">
        <v>139</v>
      </c>
      <c r="B1251" s="283" t="s">
        <v>284</v>
      </c>
      <c r="C1251" s="284" t="s">
        <v>285</v>
      </c>
      <c r="D1251" s="283" t="s">
        <v>76</v>
      </c>
      <c r="E1251" s="284" t="s">
        <v>46</v>
      </c>
      <c r="F1251" s="283" t="s">
        <v>145</v>
      </c>
      <c r="G1251" s="287" t="s">
        <v>146</v>
      </c>
      <c r="H1251" s="283" t="s">
        <v>1300</v>
      </c>
      <c r="I1251" s="284" t="s">
        <v>1301</v>
      </c>
      <c r="J1251" s="285">
        <v>8052000000</v>
      </c>
      <c r="K1251" s="285">
        <v>8052000000</v>
      </c>
      <c r="L1251" s="285">
        <v>7239189235</v>
      </c>
      <c r="M1251" s="285">
        <v>3537506730</v>
      </c>
      <c r="N1251" s="286">
        <v>935738246</v>
      </c>
      <c r="O1251" s="286">
        <v>875644296</v>
      </c>
    </row>
    <row r="1252" spans="1:15" x14ac:dyDescent="0.35">
      <c r="A1252" s="283" t="s">
        <v>139</v>
      </c>
      <c r="B1252" s="283" t="s">
        <v>284</v>
      </c>
      <c r="C1252" s="284" t="s">
        <v>285</v>
      </c>
      <c r="D1252" s="283" t="s">
        <v>76</v>
      </c>
      <c r="E1252" s="284" t="s">
        <v>46</v>
      </c>
      <c r="F1252" s="283" t="s">
        <v>144</v>
      </c>
      <c r="G1252" s="287" t="s">
        <v>1606</v>
      </c>
      <c r="H1252" s="283" t="s">
        <v>1856</v>
      </c>
      <c r="I1252" s="284" t="s">
        <v>1857</v>
      </c>
      <c r="J1252" s="285">
        <v>7725000000</v>
      </c>
      <c r="K1252" s="285">
        <v>7725000000</v>
      </c>
      <c r="L1252" s="285">
        <v>4773974960</v>
      </c>
      <c r="M1252" s="285">
        <v>644716760</v>
      </c>
      <c r="N1252" s="286">
        <v>154220155</v>
      </c>
      <c r="O1252" s="286">
        <v>146864035</v>
      </c>
    </row>
    <row r="1253" spans="1:15" x14ac:dyDescent="0.35">
      <c r="A1253" s="283" t="s">
        <v>213</v>
      </c>
      <c r="B1253" s="283" t="s">
        <v>411</v>
      </c>
      <c r="C1253" s="284" t="s">
        <v>412</v>
      </c>
      <c r="D1253" s="283" t="s">
        <v>73</v>
      </c>
      <c r="E1253" s="284" t="s">
        <v>45</v>
      </c>
      <c r="F1253" s="283" t="s">
        <v>220</v>
      </c>
      <c r="G1253" s="287" t="s">
        <v>221</v>
      </c>
      <c r="H1253" s="283" t="s">
        <v>754</v>
      </c>
      <c r="I1253" s="284" t="s">
        <v>755</v>
      </c>
      <c r="J1253" s="285">
        <v>5000000000</v>
      </c>
      <c r="K1253" s="285">
        <v>5000000000</v>
      </c>
      <c r="L1253" s="285">
        <v>2075174520</v>
      </c>
      <c r="M1253" s="285">
        <v>1684793909</v>
      </c>
      <c r="N1253" s="286">
        <v>330289751</v>
      </c>
      <c r="O1253" s="286">
        <v>330289751</v>
      </c>
    </row>
    <row r="1254" spans="1:15" x14ac:dyDescent="0.35">
      <c r="A1254" s="283" t="s">
        <v>213</v>
      </c>
      <c r="B1254" s="283" t="s">
        <v>411</v>
      </c>
      <c r="C1254" s="284" t="s">
        <v>412</v>
      </c>
      <c r="D1254" s="283" t="s">
        <v>73</v>
      </c>
      <c r="E1254" s="284" t="s">
        <v>45</v>
      </c>
      <c r="F1254" s="283" t="s">
        <v>220</v>
      </c>
      <c r="G1254" s="287" t="s">
        <v>221</v>
      </c>
      <c r="H1254" s="283" t="s">
        <v>758</v>
      </c>
      <c r="I1254" s="284" t="s">
        <v>759</v>
      </c>
      <c r="J1254" s="285">
        <v>24350000000</v>
      </c>
      <c r="K1254" s="285">
        <v>24350000000</v>
      </c>
      <c r="L1254" s="285">
        <v>10688037612</v>
      </c>
      <c r="M1254" s="285">
        <v>9828458334</v>
      </c>
      <c r="N1254" s="286">
        <v>1602063199</v>
      </c>
      <c r="O1254" s="286">
        <v>1602063199</v>
      </c>
    </row>
    <row r="1255" spans="1:15" x14ac:dyDescent="0.35">
      <c r="A1255" s="283" t="s">
        <v>213</v>
      </c>
      <c r="B1255" s="283" t="s">
        <v>411</v>
      </c>
      <c r="C1255" s="284" t="s">
        <v>412</v>
      </c>
      <c r="D1255" s="283" t="s">
        <v>73</v>
      </c>
      <c r="E1255" s="284" t="s">
        <v>45</v>
      </c>
      <c r="F1255" s="283" t="s">
        <v>220</v>
      </c>
      <c r="G1255" s="287" t="s">
        <v>221</v>
      </c>
      <c r="H1255" s="283" t="s">
        <v>752</v>
      </c>
      <c r="I1255" s="284" t="s">
        <v>753</v>
      </c>
      <c r="J1255" s="285">
        <v>3000000000</v>
      </c>
      <c r="K1255" s="285">
        <v>3000000000</v>
      </c>
      <c r="L1255" s="285">
        <v>2036090385</v>
      </c>
      <c r="M1255" s="285">
        <v>1926409452</v>
      </c>
      <c r="N1255" s="286">
        <v>383275318</v>
      </c>
      <c r="O1255" s="286">
        <v>383275318</v>
      </c>
    </row>
    <row r="1256" spans="1:15" x14ac:dyDescent="0.35">
      <c r="A1256" s="283" t="s">
        <v>213</v>
      </c>
      <c r="B1256" s="283" t="s">
        <v>411</v>
      </c>
      <c r="C1256" s="284" t="s">
        <v>412</v>
      </c>
      <c r="D1256" s="283" t="s">
        <v>73</v>
      </c>
      <c r="E1256" s="284" t="s">
        <v>45</v>
      </c>
      <c r="F1256" s="283" t="s">
        <v>220</v>
      </c>
      <c r="G1256" s="287" t="s">
        <v>221</v>
      </c>
      <c r="H1256" s="283" t="s">
        <v>3217</v>
      </c>
      <c r="I1256" s="284" t="s">
        <v>3218</v>
      </c>
      <c r="J1256" s="285">
        <v>2150000000</v>
      </c>
      <c r="K1256" s="285">
        <v>2150000000</v>
      </c>
      <c r="L1256" s="285">
        <v>0</v>
      </c>
      <c r="M1256" s="285">
        <v>0</v>
      </c>
      <c r="N1256" s="286">
        <v>0</v>
      </c>
      <c r="O1256" s="286">
        <v>0</v>
      </c>
    </row>
    <row r="1257" spans="1:15" x14ac:dyDescent="0.35">
      <c r="A1257" s="283" t="s">
        <v>213</v>
      </c>
      <c r="B1257" s="283" t="s">
        <v>411</v>
      </c>
      <c r="C1257" s="284" t="s">
        <v>412</v>
      </c>
      <c r="D1257" s="283" t="s">
        <v>73</v>
      </c>
      <c r="E1257" s="284" t="s">
        <v>45</v>
      </c>
      <c r="F1257" s="283" t="s">
        <v>414</v>
      </c>
      <c r="G1257" s="287" t="s">
        <v>415</v>
      </c>
      <c r="H1257" s="283" t="s">
        <v>756</v>
      </c>
      <c r="I1257" s="284" t="s">
        <v>757</v>
      </c>
      <c r="J1257" s="285">
        <v>34500000000</v>
      </c>
      <c r="K1257" s="285">
        <v>34500000000</v>
      </c>
      <c r="L1257" s="285">
        <v>30880659885</v>
      </c>
      <c r="M1257" s="285">
        <v>25366576988</v>
      </c>
      <c r="N1257" s="286">
        <v>1160834694</v>
      </c>
      <c r="O1257" s="286">
        <v>1160834694</v>
      </c>
    </row>
    <row r="1258" spans="1:15" x14ac:dyDescent="0.35">
      <c r="A1258" s="283" t="s">
        <v>213</v>
      </c>
      <c r="B1258" s="283" t="s">
        <v>411</v>
      </c>
      <c r="C1258" s="284" t="s">
        <v>412</v>
      </c>
      <c r="D1258" s="283" t="s">
        <v>73</v>
      </c>
      <c r="E1258" s="284" t="s">
        <v>45</v>
      </c>
      <c r="F1258" s="283" t="s">
        <v>216</v>
      </c>
      <c r="G1258" s="287" t="s">
        <v>217</v>
      </c>
      <c r="H1258" s="283" t="s">
        <v>762</v>
      </c>
      <c r="I1258" s="284" t="s">
        <v>763</v>
      </c>
      <c r="J1258" s="285">
        <v>131602532145</v>
      </c>
      <c r="K1258" s="285">
        <v>128602532145</v>
      </c>
      <c r="L1258" s="285">
        <v>64747500015</v>
      </c>
      <c r="M1258" s="285">
        <v>61319135102</v>
      </c>
      <c r="N1258" s="286">
        <v>150608731.5</v>
      </c>
      <c r="O1258" s="286">
        <v>150608731.5</v>
      </c>
    </row>
    <row r="1259" spans="1:15" x14ac:dyDescent="0.35">
      <c r="A1259" s="283" t="s">
        <v>213</v>
      </c>
      <c r="B1259" s="283" t="s">
        <v>411</v>
      </c>
      <c r="C1259" s="284" t="s">
        <v>412</v>
      </c>
      <c r="D1259" s="283" t="s">
        <v>73</v>
      </c>
      <c r="E1259" s="284" t="s">
        <v>45</v>
      </c>
      <c r="F1259" s="283" t="s">
        <v>216</v>
      </c>
      <c r="G1259" s="287" t="s">
        <v>217</v>
      </c>
      <c r="H1259" s="283" t="s">
        <v>760</v>
      </c>
      <c r="I1259" s="284" t="s">
        <v>761</v>
      </c>
      <c r="J1259" s="285">
        <v>15500000000</v>
      </c>
      <c r="K1259" s="285">
        <v>15500000000</v>
      </c>
      <c r="L1259" s="285">
        <v>10398591781</v>
      </c>
      <c r="M1259" s="285">
        <v>9743225448</v>
      </c>
      <c r="N1259" s="286">
        <v>1777527480</v>
      </c>
      <c r="O1259" s="286">
        <v>1777527480</v>
      </c>
    </row>
    <row r="1260" spans="1:15" x14ac:dyDescent="0.35">
      <c r="A1260" s="283" t="s">
        <v>213</v>
      </c>
      <c r="B1260" s="283" t="s">
        <v>411</v>
      </c>
      <c r="C1260" s="284" t="s">
        <v>412</v>
      </c>
      <c r="D1260" s="283" t="s">
        <v>73</v>
      </c>
      <c r="E1260" s="284" t="s">
        <v>45</v>
      </c>
      <c r="F1260" s="283" t="s">
        <v>216</v>
      </c>
      <c r="G1260" s="287" t="s">
        <v>217</v>
      </c>
      <c r="H1260" s="283" t="s">
        <v>766</v>
      </c>
      <c r="I1260" s="284" t="s">
        <v>767</v>
      </c>
      <c r="J1260" s="285">
        <v>3834000000</v>
      </c>
      <c r="K1260" s="285">
        <v>3834000000</v>
      </c>
      <c r="L1260" s="285">
        <v>2343187394</v>
      </c>
      <c r="M1260" s="285">
        <v>2117630131</v>
      </c>
      <c r="N1260" s="286">
        <v>452638570</v>
      </c>
      <c r="O1260" s="286">
        <v>452638570</v>
      </c>
    </row>
    <row r="1261" spans="1:15" x14ac:dyDescent="0.35">
      <c r="A1261" s="283" t="s">
        <v>213</v>
      </c>
      <c r="B1261" s="283" t="s">
        <v>411</v>
      </c>
      <c r="C1261" s="284" t="s">
        <v>412</v>
      </c>
      <c r="D1261" s="283" t="s">
        <v>73</v>
      </c>
      <c r="E1261" s="284" t="s">
        <v>45</v>
      </c>
      <c r="F1261" s="283" t="s">
        <v>216</v>
      </c>
      <c r="G1261" s="287" t="s">
        <v>217</v>
      </c>
      <c r="H1261" s="283" t="s">
        <v>2275</v>
      </c>
      <c r="I1261" s="284" t="s">
        <v>2276</v>
      </c>
      <c r="J1261" s="285">
        <v>18150000000</v>
      </c>
      <c r="K1261" s="285">
        <v>18150000000</v>
      </c>
      <c r="L1261" s="285">
        <v>7800000000</v>
      </c>
      <c r="M1261" s="285">
        <v>7800000000</v>
      </c>
      <c r="N1261" s="286">
        <v>0</v>
      </c>
      <c r="O1261" s="286">
        <v>0</v>
      </c>
    </row>
    <row r="1262" spans="1:15" x14ac:dyDescent="0.35">
      <c r="A1262" s="283" t="s">
        <v>213</v>
      </c>
      <c r="B1262" s="283" t="s">
        <v>411</v>
      </c>
      <c r="C1262" s="284" t="s">
        <v>412</v>
      </c>
      <c r="D1262" s="283" t="s">
        <v>73</v>
      </c>
      <c r="E1262" s="284" t="s">
        <v>45</v>
      </c>
      <c r="F1262" s="283" t="s">
        <v>216</v>
      </c>
      <c r="G1262" s="287" t="s">
        <v>217</v>
      </c>
      <c r="H1262" s="283" t="s">
        <v>772</v>
      </c>
      <c r="I1262" s="284" t="s">
        <v>773</v>
      </c>
      <c r="J1262" s="285">
        <v>2600000000</v>
      </c>
      <c r="K1262" s="285">
        <v>2600000000</v>
      </c>
      <c r="L1262" s="285">
        <v>1605493201</v>
      </c>
      <c r="M1262" s="285">
        <v>1424057484</v>
      </c>
      <c r="N1262" s="286">
        <v>297118713</v>
      </c>
      <c r="O1262" s="286">
        <v>297118713</v>
      </c>
    </row>
    <row r="1263" spans="1:15" x14ac:dyDescent="0.35">
      <c r="A1263" s="283" t="s">
        <v>213</v>
      </c>
      <c r="B1263" s="283" t="s">
        <v>411</v>
      </c>
      <c r="C1263" s="284" t="s">
        <v>412</v>
      </c>
      <c r="D1263" s="283" t="s">
        <v>73</v>
      </c>
      <c r="E1263" s="284" t="s">
        <v>45</v>
      </c>
      <c r="F1263" s="283" t="s">
        <v>216</v>
      </c>
      <c r="G1263" s="287" t="s">
        <v>217</v>
      </c>
      <c r="H1263" s="283" t="s">
        <v>774</v>
      </c>
      <c r="I1263" s="284" t="s">
        <v>775</v>
      </c>
      <c r="J1263" s="285">
        <v>7000000000</v>
      </c>
      <c r="K1263" s="285">
        <v>7000000000</v>
      </c>
      <c r="L1263" s="285">
        <v>0</v>
      </c>
      <c r="M1263" s="285">
        <v>0</v>
      </c>
      <c r="N1263" s="286">
        <v>0</v>
      </c>
      <c r="O1263" s="286">
        <v>0</v>
      </c>
    </row>
    <row r="1264" spans="1:15" x14ac:dyDescent="0.35">
      <c r="A1264" s="283" t="s">
        <v>213</v>
      </c>
      <c r="B1264" s="283" t="s">
        <v>411</v>
      </c>
      <c r="C1264" s="284" t="s">
        <v>412</v>
      </c>
      <c r="D1264" s="283" t="s">
        <v>73</v>
      </c>
      <c r="E1264" s="284" t="s">
        <v>45</v>
      </c>
      <c r="F1264" s="283" t="s">
        <v>216</v>
      </c>
      <c r="G1264" s="287" t="s">
        <v>217</v>
      </c>
      <c r="H1264" s="283" t="s">
        <v>776</v>
      </c>
      <c r="I1264" s="284" t="s">
        <v>777</v>
      </c>
      <c r="J1264" s="285">
        <v>28737000000</v>
      </c>
      <c r="K1264" s="285">
        <v>19737000000</v>
      </c>
      <c r="L1264" s="285">
        <v>7467653316</v>
      </c>
      <c r="M1264" s="285">
        <v>7400473272</v>
      </c>
      <c r="N1264" s="286">
        <v>143775468.5</v>
      </c>
      <c r="O1264" s="286">
        <v>143775468.5</v>
      </c>
    </row>
    <row r="1265" spans="1:15" x14ac:dyDescent="0.35">
      <c r="A1265" s="283" t="s">
        <v>213</v>
      </c>
      <c r="B1265" s="283" t="s">
        <v>411</v>
      </c>
      <c r="C1265" s="284" t="s">
        <v>412</v>
      </c>
      <c r="D1265" s="283" t="s">
        <v>73</v>
      </c>
      <c r="E1265" s="284" t="s">
        <v>45</v>
      </c>
      <c r="F1265" s="283" t="s">
        <v>216</v>
      </c>
      <c r="G1265" s="287" t="s">
        <v>217</v>
      </c>
      <c r="H1265" s="283" t="s">
        <v>2278</v>
      </c>
      <c r="I1265" s="284" t="s">
        <v>2279</v>
      </c>
      <c r="J1265" s="285">
        <v>40000000000</v>
      </c>
      <c r="K1265" s="285">
        <v>40000000000</v>
      </c>
      <c r="L1265" s="285">
        <v>40000000000</v>
      </c>
      <c r="M1265" s="285">
        <v>40000000000</v>
      </c>
      <c r="N1265" s="286">
        <v>0</v>
      </c>
      <c r="O1265" s="286">
        <v>0</v>
      </c>
    </row>
    <row r="1266" spans="1:15" x14ac:dyDescent="0.35">
      <c r="A1266" s="283" t="s">
        <v>213</v>
      </c>
      <c r="B1266" s="283" t="s">
        <v>411</v>
      </c>
      <c r="C1266" s="284" t="s">
        <v>412</v>
      </c>
      <c r="D1266" s="283" t="s">
        <v>73</v>
      </c>
      <c r="E1266" s="284" t="s">
        <v>45</v>
      </c>
      <c r="F1266" s="283" t="s">
        <v>216</v>
      </c>
      <c r="G1266" s="287" t="s">
        <v>217</v>
      </c>
      <c r="H1266" s="283" t="s">
        <v>2280</v>
      </c>
      <c r="I1266" s="284" t="s">
        <v>2281</v>
      </c>
      <c r="J1266" s="285">
        <v>88580107940</v>
      </c>
      <c r="K1266" s="285">
        <v>88580107940</v>
      </c>
      <c r="L1266" s="285">
        <v>88580107940</v>
      </c>
      <c r="M1266" s="285">
        <v>88580107940</v>
      </c>
      <c r="N1266" s="286">
        <v>0</v>
      </c>
      <c r="O1266" s="286">
        <v>0</v>
      </c>
    </row>
    <row r="1267" spans="1:15" x14ac:dyDescent="0.35">
      <c r="A1267" s="283" t="s">
        <v>213</v>
      </c>
      <c r="B1267" s="283" t="s">
        <v>411</v>
      </c>
      <c r="C1267" s="284" t="s">
        <v>412</v>
      </c>
      <c r="D1267" s="283" t="s">
        <v>73</v>
      </c>
      <c r="E1267" s="284" t="s">
        <v>45</v>
      </c>
      <c r="F1267" s="283" t="s">
        <v>222</v>
      </c>
      <c r="G1267" s="287" t="s">
        <v>2277</v>
      </c>
      <c r="H1267" s="283" t="s">
        <v>764</v>
      </c>
      <c r="I1267" s="284" t="s">
        <v>765</v>
      </c>
      <c r="J1267" s="285">
        <v>23000000000</v>
      </c>
      <c r="K1267" s="285">
        <v>23000000000</v>
      </c>
      <c r="L1267" s="285">
        <v>11466302649</v>
      </c>
      <c r="M1267" s="285">
        <v>10837876901</v>
      </c>
      <c r="N1267" s="286">
        <v>1737826074</v>
      </c>
      <c r="O1267" s="286">
        <v>1737826074</v>
      </c>
    </row>
    <row r="1268" spans="1:15" x14ac:dyDescent="0.35">
      <c r="A1268" s="283" t="s">
        <v>213</v>
      </c>
      <c r="B1268" s="283" t="s">
        <v>411</v>
      </c>
      <c r="C1268" s="284" t="s">
        <v>412</v>
      </c>
      <c r="D1268" s="283" t="s">
        <v>73</v>
      </c>
      <c r="E1268" s="284" t="s">
        <v>45</v>
      </c>
      <c r="F1268" s="283" t="s">
        <v>222</v>
      </c>
      <c r="G1268" s="287" t="s">
        <v>2277</v>
      </c>
      <c r="H1268" s="283" t="s">
        <v>770</v>
      </c>
      <c r="I1268" s="284" t="s">
        <v>771</v>
      </c>
      <c r="J1268" s="285">
        <v>7000000000</v>
      </c>
      <c r="K1268" s="285">
        <v>7000000000</v>
      </c>
      <c r="L1268" s="285">
        <v>3537883101</v>
      </c>
      <c r="M1268" s="285">
        <v>2854765678</v>
      </c>
      <c r="N1268" s="286">
        <v>291133876</v>
      </c>
      <c r="O1268" s="286">
        <v>291133876</v>
      </c>
    </row>
    <row r="1269" spans="1:15" x14ac:dyDescent="0.35">
      <c r="A1269" s="283" t="s">
        <v>213</v>
      </c>
      <c r="B1269" s="283" t="s">
        <v>411</v>
      </c>
      <c r="C1269" s="284" t="s">
        <v>412</v>
      </c>
      <c r="D1269" s="283" t="s">
        <v>73</v>
      </c>
      <c r="E1269" s="284" t="s">
        <v>45</v>
      </c>
      <c r="F1269" s="283" t="s">
        <v>222</v>
      </c>
      <c r="G1269" s="287" t="s">
        <v>2277</v>
      </c>
      <c r="H1269" s="283" t="s">
        <v>768</v>
      </c>
      <c r="I1269" s="284" t="s">
        <v>769</v>
      </c>
      <c r="J1269" s="285">
        <v>2500000000</v>
      </c>
      <c r="K1269" s="285">
        <v>2500000000</v>
      </c>
      <c r="L1269" s="285">
        <v>1983379156</v>
      </c>
      <c r="M1269" s="285">
        <v>1865283134</v>
      </c>
      <c r="N1269" s="286">
        <v>430879461</v>
      </c>
      <c r="O1269" s="286">
        <v>430879461</v>
      </c>
    </row>
    <row r="1270" spans="1:15" x14ac:dyDescent="0.35">
      <c r="A1270" s="283" t="s">
        <v>213</v>
      </c>
      <c r="B1270" s="283" t="s">
        <v>214</v>
      </c>
      <c r="C1270" s="284" t="s">
        <v>215</v>
      </c>
      <c r="D1270" s="283" t="s">
        <v>89</v>
      </c>
      <c r="E1270" s="284" t="s">
        <v>45</v>
      </c>
      <c r="F1270" s="283" t="s">
        <v>216</v>
      </c>
      <c r="G1270" s="287" t="s">
        <v>217</v>
      </c>
      <c r="H1270" s="283" t="s">
        <v>780</v>
      </c>
      <c r="I1270" s="284" t="s">
        <v>781</v>
      </c>
      <c r="J1270" s="285">
        <v>5682443049</v>
      </c>
      <c r="K1270" s="285">
        <v>5682443049</v>
      </c>
      <c r="L1270" s="285">
        <v>3642474983</v>
      </c>
      <c r="M1270" s="285">
        <v>3316043921</v>
      </c>
      <c r="N1270" s="286">
        <v>770294441</v>
      </c>
      <c r="O1270" s="286">
        <v>770294441</v>
      </c>
    </row>
    <row r="1271" spans="1:15" x14ac:dyDescent="0.35">
      <c r="A1271" s="283" t="s">
        <v>213</v>
      </c>
      <c r="B1271" s="283" t="s">
        <v>214</v>
      </c>
      <c r="C1271" s="284" t="s">
        <v>215</v>
      </c>
      <c r="D1271" s="283" t="s">
        <v>89</v>
      </c>
      <c r="E1271" s="284" t="s">
        <v>45</v>
      </c>
      <c r="F1271" s="283" t="s">
        <v>222</v>
      </c>
      <c r="G1271" s="287" t="s">
        <v>2277</v>
      </c>
      <c r="H1271" s="283" t="s">
        <v>778</v>
      </c>
      <c r="I1271" s="284" t="s">
        <v>779</v>
      </c>
      <c r="J1271" s="285">
        <v>2573000892</v>
      </c>
      <c r="K1271" s="285">
        <v>2573000892</v>
      </c>
      <c r="L1271" s="285">
        <v>956873725</v>
      </c>
      <c r="M1271" s="285">
        <v>901873708</v>
      </c>
      <c r="N1271" s="286">
        <v>192360947</v>
      </c>
      <c r="O1271" s="286">
        <v>192360947</v>
      </c>
    </row>
    <row r="1272" spans="1:15" x14ac:dyDescent="0.35">
      <c r="A1272" s="283" t="s">
        <v>213</v>
      </c>
      <c r="B1272" s="283" t="s">
        <v>214</v>
      </c>
      <c r="C1272" s="284" t="s">
        <v>215</v>
      </c>
      <c r="D1272" s="283" t="s">
        <v>89</v>
      </c>
      <c r="E1272" s="284" t="s">
        <v>45</v>
      </c>
      <c r="F1272" s="283" t="s">
        <v>222</v>
      </c>
      <c r="G1272" s="287" t="s">
        <v>2277</v>
      </c>
      <c r="H1272" s="283" t="s">
        <v>782</v>
      </c>
      <c r="I1272" s="284" t="s">
        <v>783</v>
      </c>
      <c r="J1272" s="285">
        <v>2450099134</v>
      </c>
      <c r="K1272" s="285">
        <v>2450099134</v>
      </c>
      <c r="L1272" s="285">
        <v>967537644</v>
      </c>
      <c r="M1272" s="285">
        <v>895110558.79999995</v>
      </c>
      <c r="N1272" s="286">
        <v>239440164</v>
      </c>
      <c r="O1272" s="286">
        <v>239440164</v>
      </c>
    </row>
    <row r="1273" spans="1:15" x14ac:dyDescent="0.35">
      <c r="A1273" s="283" t="s">
        <v>213</v>
      </c>
      <c r="B1273" s="283" t="s">
        <v>218</v>
      </c>
      <c r="C1273" s="284" t="s">
        <v>219</v>
      </c>
      <c r="D1273" s="283" t="s">
        <v>73</v>
      </c>
      <c r="E1273" s="284" t="s">
        <v>45</v>
      </c>
      <c r="F1273" s="283" t="s">
        <v>220</v>
      </c>
      <c r="G1273" s="287" t="s">
        <v>221</v>
      </c>
      <c r="H1273" s="283" t="s">
        <v>2313</v>
      </c>
      <c r="I1273" s="284" t="s">
        <v>2314</v>
      </c>
      <c r="J1273" s="285">
        <v>539265292942</v>
      </c>
      <c r="K1273" s="285">
        <v>539265292942</v>
      </c>
      <c r="L1273" s="285">
        <v>535480119597</v>
      </c>
      <c r="M1273" s="285">
        <v>535480119597</v>
      </c>
      <c r="N1273" s="286">
        <v>99084360120</v>
      </c>
      <c r="O1273" s="286">
        <v>99084360120</v>
      </c>
    </row>
    <row r="1274" spans="1:15" x14ac:dyDescent="0.35">
      <c r="A1274" s="283" t="s">
        <v>213</v>
      </c>
      <c r="B1274" s="283" t="s">
        <v>218</v>
      </c>
      <c r="C1274" s="284" t="s">
        <v>219</v>
      </c>
      <c r="D1274" s="283" t="s">
        <v>73</v>
      </c>
      <c r="E1274" s="284" t="s">
        <v>45</v>
      </c>
      <c r="F1274" s="283" t="s">
        <v>220</v>
      </c>
      <c r="G1274" s="287" t="s">
        <v>221</v>
      </c>
      <c r="H1274" s="283" t="s">
        <v>2315</v>
      </c>
      <c r="I1274" s="284" t="s">
        <v>2316</v>
      </c>
      <c r="J1274" s="285">
        <v>1016930019523</v>
      </c>
      <c r="K1274" s="285">
        <v>847930019523</v>
      </c>
      <c r="L1274" s="285">
        <v>779668975141</v>
      </c>
      <c r="M1274" s="285">
        <v>728047119002.87</v>
      </c>
      <c r="N1274" s="286">
        <v>317298357</v>
      </c>
      <c r="O1274" s="286">
        <v>317298357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499984740745262"/>
  </sheetPr>
  <dimension ref="A1:K29"/>
  <sheetViews>
    <sheetView zoomScale="70" zoomScaleNormal="70" workbookViewId="0">
      <selection activeCell="M15" sqref="M15"/>
    </sheetView>
  </sheetViews>
  <sheetFormatPr baseColWidth="10" defaultRowHeight="14.5" x14ac:dyDescent="0.35"/>
  <cols>
    <col min="1" max="1" width="15.453125" customWidth="1"/>
    <col min="2" max="2" width="19.7265625" customWidth="1"/>
    <col min="3" max="3" width="25.1796875" customWidth="1"/>
    <col min="4" max="11" width="11.1796875" customWidth="1"/>
  </cols>
  <sheetData>
    <row r="1" spans="1:11" ht="23.5" x14ac:dyDescent="0.55000000000000004">
      <c r="A1" s="20" t="s">
        <v>23</v>
      </c>
      <c r="B1" s="19"/>
      <c r="C1" s="19"/>
      <c r="D1" s="19"/>
      <c r="E1" s="19"/>
      <c r="F1" s="19"/>
      <c r="G1" s="19"/>
      <c r="H1" s="19"/>
      <c r="I1" s="19"/>
      <c r="J1" s="19"/>
      <c r="K1" s="19"/>
    </row>
    <row r="2" spans="1:11" x14ac:dyDescent="0.35">
      <c r="A2" s="19"/>
      <c r="B2" s="19"/>
      <c r="C2" s="19"/>
      <c r="D2" s="19"/>
      <c r="E2" s="19"/>
      <c r="F2" s="19"/>
      <c r="G2" s="19"/>
      <c r="H2" s="19"/>
      <c r="I2" s="19"/>
      <c r="J2" s="19"/>
      <c r="K2" s="19"/>
    </row>
    <row r="3" spans="1:11" s="1" customFormat="1" ht="19.5" customHeight="1" thickBot="1" x14ac:dyDescent="0.5">
      <c r="A3" s="339" t="s">
        <v>0</v>
      </c>
      <c r="B3" s="340"/>
      <c r="C3" s="341" t="s">
        <v>844</v>
      </c>
      <c r="D3" s="342"/>
      <c r="E3" s="342"/>
      <c r="F3" s="342"/>
      <c r="G3" s="342"/>
      <c r="H3" s="350" t="s">
        <v>2607</v>
      </c>
      <c r="I3" s="351"/>
      <c r="J3" s="351"/>
      <c r="K3" s="351"/>
    </row>
    <row r="4" spans="1:11" s="1" customFormat="1" ht="15.75" customHeight="1" thickBot="1" x14ac:dyDescent="0.5">
      <c r="A4" s="343" t="s">
        <v>1</v>
      </c>
      <c r="B4" s="344"/>
      <c r="C4" s="347" t="s">
        <v>845</v>
      </c>
      <c r="D4" s="349">
        <v>2020</v>
      </c>
      <c r="E4" s="349">
        <f>+D4+1</f>
        <v>2021</v>
      </c>
      <c r="F4" s="349">
        <f t="shared" ref="F4:G4" si="0">+E4+1</f>
        <v>2022</v>
      </c>
      <c r="G4" s="355">
        <f t="shared" si="0"/>
        <v>2023</v>
      </c>
      <c r="H4" s="358">
        <v>2021</v>
      </c>
      <c r="I4" s="355">
        <f t="shared" ref="I4:K4" si="1">+H4+1</f>
        <v>2022</v>
      </c>
      <c r="J4" s="355">
        <f t="shared" si="1"/>
        <v>2023</v>
      </c>
      <c r="K4" s="356">
        <f t="shared" si="1"/>
        <v>2024</v>
      </c>
    </row>
    <row r="5" spans="1:11" s="1" customFormat="1" ht="18.5" x14ac:dyDescent="0.45">
      <c r="A5" s="345"/>
      <c r="B5" s="346"/>
      <c r="C5" s="348"/>
      <c r="D5" s="348"/>
      <c r="E5" s="348"/>
      <c r="F5" s="348"/>
      <c r="G5" s="346"/>
      <c r="H5" s="359"/>
      <c r="I5" s="346"/>
      <c r="J5" s="346"/>
      <c r="K5" s="357"/>
    </row>
    <row r="6" spans="1:11" x14ac:dyDescent="0.35">
      <c r="A6" s="352" t="s">
        <v>2</v>
      </c>
      <c r="B6" s="86" t="s">
        <v>3</v>
      </c>
      <c r="C6" s="87"/>
      <c r="D6" s="87"/>
      <c r="E6" s="88"/>
      <c r="F6" s="88"/>
      <c r="G6" s="135"/>
      <c r="H6" s="138"/>
      <c r="I6" s="89"/>
      <c r="J6" s="89"/>
      <c r="K6" s="90"/>
    </row>
    <row r="7" spans="1:11" x14ac:dyDescent="0.35">
      <c r="A7" s="353"/>
      <c r="B7" s="85" t="s">
        <v>7</v>
      </c>
      <c r="C7" s="82"/>
      <c r="D7" s="82"/>
      <c r="E7" s="83"/>
      <c r="F7" s="83"/>
      <c r="G7" s="136"/>
      <c r="H7" s="139"/>
      <c r="I7" s="84"/>
      <c r="J7" s="84"/>
      <c r="K7" s="91"/>
    </row>
    <row r="8" spans="1:11" x14ac:dyDescent="0.35">
      <c r="A8" s="353"/>
      <c r="B8" s="85" t="s">
        <v>4</v>
      </c>
      <c r="C8" s="82"/>
      <c r="D8" s="82"/>
      <c r="E8" s="83"/>
      <c r="F8" s="83"/>
      <c r="G8" s="136"/>
      <c r="H8" s="139"/>
      <c r="I8" s="84"/>
      <c r="J8" s="84"/>
      <c r="K8" s="91"/>
    </row>
    <row r="9" spans="1:11" x14ac:dyDescent="0.35">
      <c r="A9" s="354"/>
      <c r="B9" s="92" t="s">
        <v>5</v>
      </c>
      <c r="C9" s="93"/>
      <c r="D9" s="93"/>
      <c r="E9" s="93"/>
      <c r="F9" s="93"/>
      <c r="G9" s="137"/>
      <c r="H9" s="140"/>
      <c r="I9" s="94"/>
      <c r="J9" s="94"/>
      <c r="K9" s="95"/>
    </row>
    <row r="10" spans="1:11" x14ac:dyDescent="0.35">
      <c r="A10" s="352" t="s">
        <v>6</v>
      </c>
      <c r="B10" s="86" t="s">
        <v>3</v>
      </c>
      <c r="C10" s="87"/>
      <c r="D10" s="87"/>
      <c r="E10" s="88"/>
      <c r="F10" s="88"/>
      <c r="G10" s="135"/>
      <c r="H10" s="138"/>
      <c r="I10" s="89"/>
      <c r="J10" s="89"/>
      <c r="K10" s="90"/>
    </row>
    <row r="11" spans="1:11" x14ac:dyDescent="0.35">
      <c r="A11" s="353"/>
      <c r="B11" s="85" t="s">
        <v>7</v>
      </c>
      <c r="C11" s="82"/>
      <c r="D11" s="82"/>
      <c r="E11" s="83"/>
      <c r="F11" s="83"/>
      <c r="G11" s="136"/>
      <c r="H11" s="139"/>
      <c r="I11" s="84"/>
      <c r="J11" s="84"/>
      <c r="K11" s="91"/>
    </row>
    <row r="12" spans="1:11" x14ac:dyDescent="0.35">
      <c r="A12" s="353"/>
      <c r="B12" s="85" t="s">
        <v>4</v>
      </c>
      <c r="C12" s="82"/>
      <c r="D12" s="82"/>
      <c r="E12" s="83"/>
      <c r="F12" s="83"/>
      <c r="G12" s="136"/>
      <c r="H12" s="139"/>
      <c r="I12" s="84"/>
      <c r="J12" s="84"/>
      <c r="K12" s="91"/>
    </row>
    <row r="13" spans="1:11" x14ac:dyDescent="0.35">
      <c r="A13" s="354"/>
      <c r="B13" s="92" t="s">
        <v>5</v>
      </c>
      <c r="C13" s="93"/>
      <c r="D13" s="93"/>
      <c r="E13" s="93"/>
      <c r="F13" s="93"/>
      <c r="G13" s="137"/>
      <c r="H13" s="140"/>
      <c r="I13" s="94"/>
      <c r="J13" s="94"/>
      <c r="K13" s="95"/>
    </row>
    <row r="14" spans="1:11" x14ac:dyDescent="0.35">
      <c r="A14" s="352" t="s">
        <v>8</v>
      </c>
      <c r="B14" s="86" t="s">
        <v>3</v>
      </c>
      <c r="C14" s="87"/>
      <c r="D14" s="87"/>
      <c r="E14" s="88"/>
      <c r="F14" s="88"/>
      <c r="G14" s="135"/>
      <c r="H14" s="138"/>
      <c r="I14" s="89"/>
      <c r="J14" s="89"/>
      <c r="K14" s="90"/>
    </row>
    <row r="15" spans="1:11" x14ac:dyDescent="0.35">
      <c r="A15" s="353"/>
      <c r="B15" s="85" t="s">
        <v>7</v>
      </c>
      <c r="C15" s="82"/>
      <c r="D15" s="82"/>
      <c r="E15" s="83"/>
      <c r="F15" s="83"/>
      <c r="G15" s="136"/>
      <c r="H15" s="139"/>
      <c r="I15" s="84"/>
      <c r="J15" s="84"/>
      <c r="K15" s="91"/>
    </row>
    <row r="16" spans="1:11" x14ac:dyDescent="0.35">
      <c r="A16" s="353"/>
      <c r="B16" s="85" t="s">
        <v>4</v>
      </c>
      <c r="C16" s="82"/>
      <c r="D16" s="82"/>
      <c r="E16" s="83"/>
      <c r="F16" s="83"/>
      <c r="G16" s="136"/>
      <c r="H16" s="139"/>
      <c r="I16" s="84"/>
      <c r="J16" s="84"/>
      <c r="K16" s="91"/>
    </row>
    <row r="17" spans="1:11" x14ac:dyDescent="0.35">
      <c r="A17" s="354"/>
      <c r="B17" s="92" t="s">
        <v>5</v>
      </c>
      <c r="C17" s="93"/>
      <c r="D17" s="93"/>
      <c r="E17" s="93"/>
      <c r="F17" s="93"/>
      <c r="G17" s="137"/>
      <c r="H17" s="140"/>
      <c r="I17" s="94"/>
      <c r="J17" s="94"/>
      <c r="K17" s="95"/>
    </row>
    <row r="18" spans="1:11" x14ac:dyDescent="0.35">
      <c r="A18" s="352" t="s">
        <v>9</v>
      </c>
      <c r="B18" s="86" t="s">
        <v>3</v>
      </c>
      <c r="C18" s="87"/>
      <c r="D18" s="87"/>
      <c r="E18" s="88"/>
      <c r="F18" s="88"/>
      <c r="G18" s="135"/>
      <c r="H18" s="138"/>
      <c r="I18" s="89"/>
      <c r="J18" s="89"/>
      <c r="K18" s="90"/>
    </row>
    <row r="19" spans="1:11" x14ac:dyDescent="0.35">
      <c r="A19" s="353"/>
      <c r="B19" s="85" t="s">
        <v>7</v>
      </c>
      <c r="C19" s="82"/>
      <c r="D19" s="82"/>
      <c r="E19" s="83"/>
      <c r="F19" s="83"/>
      <c r="G19" s="136"/>
      <c r="H19" s="139"/>
      <c r="I19" s="84"/>
      <c r="J19" s="84"/>
      <c r="K19" s="91"/>
    </row>
    <row r="20" spans="1:11" x14ac:dyDescent="0.35">
      <c r="A20" s="353"/>
      <c r="B20" s="85" t="s">
        <v>4</v>
      </c>
      <c r="C20" s="82"/>
      <c r="D20" s="82"/>
      <c r="E20" s="83"/>
      <c r="F20" s="83"/>
      <c r="G20" s="136"/>
      <c r="H20" s="139"/>
      <c r="I20" s="84"/>
      <c r="J20" s="84"/>
      <c r="K20" s="91"/>
    </row>
    <row r="21" spans="1:11" x14ac:dyDescent="0.35">
      <c r="A21" s="354"/>
      <c r="B21" s="92" t="s">
        <v>5</v>
      </c>
      <c r="C21" s="93"/>
      <c r="D21" s="93"/>
      <c r="E21" s="93"/>
      <c r="F21" s="93"/>
      <c r="G21" s="137"/>
      <c r="H21" s="140"/>
      <c r="I21" s="94"/>
      <c r="J21" s="94"/>
      <c r="K21" s="95"/>
    </row>
    <row r="22" spans="1:11" x14ac:dyDescent="0.35">
      <c r="A22" s="352" t="s">
        <v>10</v>
      </c>
      <c r="B22" s="86" t="s">
        <v>3</v>
      </c>
      <c r="C22" s="87"/>
      <c r="D22" s="87"/>
      <c r="E22" s="88"/>
      <c r="F22" s="88"/>
      <c r="G22" s="135"/>
      <c r="H22" s="138"/>
      <c r="I22" s="89"/>
      <c r="J22" s="89"/>
      <c r="K22" s="90"/>
    </row>
    <row r="23" spans="1:11" x14ac:dyDescent="0.35">
      <c r="A23" s="353"/>
      <c r="B23" s="85" t="s">
        <v>7</v>
      </c>
      <c r="C23" s="82"/>
      <c r="D23" s="82"/>
      <c r="E23" s="83"/>
      <c r="F23" s="83"/>
      <c r="G23" s="136"/>
      <c r="H23" s="139"/>
      <c r="I23" s="84"/>
      <c r="J23" s="84"/>
      <c r="K23" s="91"/>
    </row>
    <row r="24" spans="1:11" x14ac:dyDescent="0.35">
      <c r="A24" s="353"/>
      <c r="B24" s="85" t="s">
        <v>4</v>
      </c>
      <c r="C24" s="82"/>
      <c r="D24" s="82"/>
      <c r="E24" s="83"/>
      <c r="F24" s="83"/>
      <c r="G24" s="136"/>
      <c r="H24" s="139"/>
      <c r="I24" s="84"/>
      <c r="J24" s="84"/>
      <c r="K24" s="91"/>
    </row>
    <row r="25" spans="1:11" x14ac:dyDescent="0.35">
      <c r="A25" s="354"/>
      <c r="B25" s="92" t="s">
        <v>5</v>
      </c>
      <c r="C25" s="93"/>
      <c r="D25" s="93"/>
      <c r="E25" s="93"/>
      <c r="F25" s="93"/>
      <c r="G25" s="137"/>
      <c r="H25" s="140"/>
      <c r="I25" s="94"/>
      <c r="J25" s="94"/>
      <c r="K25" s="95"/>
    </row>
    <row r="26" spans="1:11" x14ac:dyDescent="0.35">
      <c r="A26" s="352" t="s">
        <v>11</v>
      </c>
      <c r="B26" s="86" t="s">
        <v>3</v>
      </c>
      <c r="C26" s="87"/>
      <c r="D26" s="87"/>
      <c r="E26" s="88"/>
      <c r="F26" s="88"/>
      <c r="G26" s="135"/>
      <c r="H26" s="138"/>
      <c r="I26" s="89"/>
      <c r="J26" s="89"/>
      <c r="K26" s="90"/>
    </row>
    <row r="27" spans="1:11" x14ac:dyDescent="0.35">
      <c r="A27" s="353"/>
      <c r="B27" s="85" t="s">
        <v>7</v>
      </c>
      <c r="C27" s="82"/>
      <c r="D27" s="82"/>
      <c r="E27" s="83"/>
      <c r="F27" s="83"/>
      <c r="G27" s="136"/>
      <c r="H27" s="139"/>
      <c r="I27" s="84"/>
      <c r="J27" s="84"/>
      <c r="K27" s="91"/>
    </row>
    <row r="28" spans="1:11" x14ac:dyDescent="0.35">
      <c r="A28" s="353"/>
      <c r="B28" s="85" t="s">
        <v>4</v>
      </c>
      <c r="C28" s="82"/>
      <c r="D28" s="82"/>
      <c r="E28" s="83"/>
      <c r="F28" s="83"/>
      <c r="G28" s="136"/>
      <c r="H28" s="139"/>
      <c r="I28" s="84"/>
      <c r="J28" s="84"/>
      <c r="K28" s="91"/>
    </row>
    <row r="29" spans="1:11" x14ac:dyDescent="0.35">
      <c r="A29" s="354"/>
      <c r="B29" s="92" t="s">
        <v>5</v>
      </c>
      <c r="C29" s="93"/>
      <c r="D29" s="93"/>
      <c r="E29" s="93"/>
      <c r="F29" s="93"/>
      <c r="G29" s="137"/>
      <c r="H29" s="140"/>
      <c r="I29" s="94"/>
      <c r="J29" s="94"/>
      <c r="K29" s="95"/>
    </row>
  </sheetData>
  <mergeCells count="19">
    <mergeCell ref="H3:K3"/>
    <mergeCell ref="A26:A29"/>
    <mergeCell ref="A6:A9"/>
    <mergeCell ref="A10:A13"/>
    <mergeCell ref="A14:A17"/>
    <mergeCell ref="A18:A21"/>
    <mergeCell ref="F4:F5"/>
    <mergeCell ref="G4:G5"/>
    <mergeCell ref="I4:I5"/>
    <mergeCell ref="A22:A25"/>
    <mergeCell ref="K4:K5"/>
    <mergeCell ref="H4:H5"/>
    <mergeCell ref="J4:J5"/>
    <mergeCell ref="A3:B3"/>
    <mergeCell ref="C3:G3"/>
    <mergeCell ref="A4:B5"/>
    <mergeCell ref="C4:C5"/>
    <mergeCell ref="D4:D5"/>
    <mergeCell ref="E4: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499984740745262"/>
  </sheetPr>
  <dimension ref="A1:J41"/>
  <sheetViews>
    <sheetView tabSelected="1" zoomScale="78" zoomScaleNormal="78" workbookViewId="0">
      <selection sqref="A1:D1"/>
    </sheetView>
  </sheetViews>
  <sheetFormatPr baseColWidth="10" defaultRowHeight="14.5" x14ac:dyDescent="0.35"/>
  <cols>
    <col min="1" max="1" width="35.26953125" customWidth="1"/>
    <col min="2" max="2" width="12.54296875" customWidth="1"/>
    <col min="3" max="3" width="14.54296875" bestFit="1" customWidth="1"/>
    <col min="4" max="6" width="11.26953125" customWidth="1"/>
    <col min="7" max="10" width="11" customWidth="1"/>
    <col min="13" max="13" width="44.26953125" customWidth="1"/>
  </cols>
  <sheetData>
    <row r="1" spans="1:10" ht="28.5" x14ac:dyDescent="0.35">
      <c r="A1" s="360" t="str">
        <f>"2. Ingresos "&amp;'1. Principales Metas'!H3</f>
        <v>2. Ingresos MGMP 2021 - 2024</v>
      </c>
      <c r="B1" s="361"/>
      <c r="C1" s="361"/>
      <c r="D1" s="361"/>
      <c r="E1" s="19"/>
      <c r="F1" s="19"/>
      <c r="G1" s="19"/>
      <c r="H1" s="19"/>
      <c r="I1" s="19"/>
      <c r="J1" s="19"/>
    </row>
    <row r="3" spans="1:10" ht="30" customHeight="1" x14ac:dyDescent="0.35">
      <c r="A3" s="45" t="s">
        <v>0</v>
      </c>
      <c r="B3" s="41"/>
      <c r="C3" s="362" t="str">
        <f>+'1. Principales Metas'!H3</f>
        <v>MGMP 2021 - 2024</v>
      </c>
      <c r="D3" s="362"/>
      <c r="E3" s="362"/>
      <c r="F3" s="362"/>
      <c r="G3" s="362"/>
      <c r="H3" s="362"/>
      <c r="I3" s="362"/>
      <c r="J3" s="362"/>
    </row>
    <row r="4" spans="1:10" x14ac:dyDescent="0.35">
      <c r="A4" s="43" t="s">
        <v>12</v>
      </c>
      <c r="B4" s="363">
        <f>+'1. Principales Metas'!D4:D5</f>
        <v>2020</v>
      </c>
      <c r="C4" s="363">
        <f>+B4+1</f>
        <v>2021</v>
      </c>
      <c r="D4" s="363">
        <f t="shared" ref="D4:F4" si="0">+C4+1</f>
        <v>2022</v>
      </c>
      <c r="E4" s="363">
        <f t="shared" si="0"/>
        <v>2023</v>
      </c>
      <c r="F4" s="363">
        <f t="shared" si="0"/>
        <v>2024</v>
      </c>
      <c r="G4" s="44" t="s">
        <v>13</v>
      </c>
      <c r="H4" s="44" t="s">
        <v>13</v>
      </c>
      <c r="I4" s="44" t="s">
        <v>13</v>
      </c>
      <c r="J4" s="44" t="s">
        <v>13</v>
      </c>
    </row>
    <row r="5" spans="1:10" x14ac:dyDescent="0.35">
      <c r="A5" s="49"/>
      <c r="B5" s="364"/>
      <c r="C5" s="364"/>
      <c r="D5" s="364"/>
      <c r="E5" s="364"/>
      <c r="F5" s="364"/>
      <c r="G5" s="26" t="s">
        <v>556</v>
      </c>
      <c r="H5" s="26" t="s">
        <v>831</v>
      </c>
      <c r="I5" s="26" t="s">
        <v>846</v>
      </c>
      <c r="J5" s="26" t="s">
        <v>2608</v>
      </c>
    </row>
    <row r="6" spans="1:10" x14ac:dyDescent="0.35">
      <c r="A6" s="46" t="s">
        <v>14</v>
      </c>
      <c r="B6" s="47" t="s">
        <v>843</v>
      </c>
      <c r="C6" s="47" t="s">
        <v>843</v>
      </c>
      <c r="D6" s="47" t="s">
        <v>843</v>
      </c>
      <c r="E6" s="47" t="s">
        <v>843</v>
      </c>
      <c r="F6" s="47" t="s">
        <v>843</v>
      </c>
      <c r="G6" s="48">
        <v>0</v>
      </c>
      <c r="H6" s="48">
        <v>0</v>
      </c>
      <c r="I6" s="48">
        <v>0</v>
      </c>
      <c r="J6" s="48">
        <v>0</v>
      </c>
    </row>
    <row r="7" spans="1:10" ht="17.5" x14ac:dyDescent="0.35">
      <c r="A7" s="42" t="s">
        <v>847</v>
      </c>
      <c r="B7" s="591"/>
      <c r="C7" s="591"/>
      <c r="D7" s="591"/>
      <c r="E7" s="591"/>
      <c r="F7" s="591"/>
      <c r="G7" s="538">
        <v>0</v>
      </c>
      <c r="H7" s="538">
        <v>0</v>
      </c>
      <c r="I7" s="538">
        <v>0</v>
      </c>
      <c r="J7" s="538">
        <v>0</v>
      </c>
    </row>
    <row r="8" spans="1:10" ht="17.5" x14ac:dyDescent="0.35">
      <c r="A8" s="42" t="s">
        <v>848</v>
      </c>
      <c r="B8" s="591"/>
      <c r="C8" s="591"/>
      <c r="D8" s="591"/>
      <c r="E8" s="591"/>
      <c r="F8" s="591"/>
      <c r="G8" s="538">
        <v>0</v>
      </c>
      <c r="H8" s="538">
        <v>0</v>
      </c>
      <c r="I8" s="538">
        <v>0</v>
      </c>
      <c r="J8" s="538">
        <v>0</v>
      </c>
    </row>
    <row r="9" spans="1:10" ht="17.5" x14ac:dyDescent="0.35">
      <c r="A9" s="42" t="s">
        <v>849</v>
      </c>
      <c r="B9" s="591"/>
      <c r="C9" s="591"/>
      <c r="D9" s="591"/>
      <c r="E9" s="591"/>
      <c r="F9" s="591"/>
      <c r="G9" s="538">
        <v>0</v>
      </c>
      <c r="H9" s="538">
        <v>0</v>
      </c>
      <c r="I9" s="538">
        <v>0</v>
      </c>
      <c r="J9" s="538">
        <v>0</v>
      </c>
    </row>
    <row r="10" spans="1:10" ht="17.5" x14ac:dyDescent="0.35">
      <c r="A10" s="42" t="s">
        <v>850</v>
      </c>
      <c r="B10" s="591"/>
      <c r="C10" s="591"/>
      <c r="D10" s="591"/>
      <c r="E10" s="591"/>
      <c r="F10" s="591"/>
      <c r="G10" s="538">
        <v>0</v>
      </c>
      <c r="H10" s="538">
        <v>0</v>
      </c>
      <c r="I10" s="538">
        <v>0</v>
      </c>
      <c r="J10" s="538">
        <v>0</v>
      </c>
    </row>
    <row r="11" spans="1:10" ht="17.5" x14ac:dyDescent="0.35">
      <c r="A11" s="42" t="s">
        <v>851</v>
      </c>
      <c r="B11" s="591"/>
      <c r="C11" s="591"/>
      <c r="D11" s="591"/>
      <c r="E11" s="591"/>
      <c r="F11" s="591"/>
      <c r="G11" s="538">
        <v>0</v>
      </c>
      <c r="H11" s="538">
        <v>0</v>
      </c>
      <c r="I11" s="538">
        <v>0</v>
      </c>
      <c r="J11" s="538">
        <v>0</v>
      </c>
    </row>
    <row r="12" spans="1:10" ht="17.5" x14ac:dyDescent="0.35">
      <c r="A12" s="42" t="s">
        <v>852</v>
      </c>
      <c r="B12" s="591"/>
      <c r="C12" s="591"/>
      <c r="D12" s="591"/>
      <c r="E12" s="591"/>
      <c r="F12" s="591"/>
      <c r="G12" s="538">
        <v>0</v>
      </c>
      <c r="H12" s="538">
        <v>0</v>
      </c>
      <c r="I12" s="538">
        <v>0</v>
      </c>
      <c r="J12" s="538">
        <v>0</v>
      </c>
    </row>
    <row r="13" spans="1:10" ht="17.5" x14ac:dyDescent="0.35">
      <c r="A13" s="42" t="s">
        <v>853</v>
      </c>
      <c r="B13" s="591"/>
      <c r="C13" s="591"/>
      <c r="D13" s="591"/>
      <c r="E13" s="591"/>
      <c r="F13" s="591"/>
      <c r="G13" s="538">
        <v>0</v>
      </c>
      <c r="H13" s="538">
        <v>0</v>
      </c>
      <c r="I13" s="538">
        <v>0</v>
      </c>
      <c r="J13" s="538">
        <v>0</v>
      </c>
    </row>
    <row r="14" spans="1:10" ht="29" x14ac:dyDescent="0.35">
      <c r="A14" s="42" t="s">
        <v>854</v>
      </c>
      <c r="B14" s="591"/>
      <c r="C14" s="591"/>
      <c r="D14" s="591"/>
      <c r="E14" s="591"/>
      <c r="F14" s="591"/>
      <c r="G14" s="538">
        <v>0</v>
      </c>
      <c r="H14" s="538">
        <v>0</v>
      </c>
      <c r="I14" s="538">
        <v>0</v>
      </c>
      <c r="J14" s="538">
        <v>0</v>
      </c>
    </row>
    <row r="15" spans="1:10" ht="17.5" x14ac:dyDescent="0.35">
      <c r="A15" s="42" t="s">
        <v>855</v>
      </c>
      <c r="B15" s="592">
        <v>6183.6777700000002</v>
      </c>
      <c r="C15" s="592">
        <v>6375.3717809999998</v>
      </c>
      <c r="D15" s="592">
        <f>+C15*1.03</f>
        <v>6566.6329344300002</v>
      </c>
      <c r="E15" s="592">
        <f>D15*1.03</f>
        <v>6763.6319224629005</v>
      </c>
      <c r="F15" s="592">
        <f>+E15*1.03</f>
        <v>6966.5408801367876</v>
      </c>
      <c r="G15" s="538">
        <f>IF(C15="",0,(C15/B15)-1)</f>
        <v>3.10000000210231E-2</v>
      </c>
      <c r="H15" s="538">
        <f t="shared" ref="H15:J15" si="1">IF(D15="",0,(D15/C15)-1)</f>
        <v>3.0000000000000027E-2</v>
      </c>
      <c r="I15" s="538">
        <f t="shared" si="1"/>
        <v>3.0000000000000027E-2</v>
      </c>
      <c r="J15" s="538">
        <f t="shared" si="1"/>
        <v>3.0000000000000027E-2</v>
      </c>
    </row>
    <row r="16" spans="1:10" ht="17.5" x14ac:dyDescent="0.35">
      <c r="A16" s="42" t="s">
        <v>835</v>
      </c>
      <c r="B16" s="591"/>
      <c r="C16" s="591"/>
      <c r="D16" s="591"/>
      <c r="E16" s="591"/>
      <c r="F16" s="591"/>
      <c r="G16" s="538">
        <v>0</v>
      </c>
      <c r="H16" s="538">
        <v>0</v>
      </c>
      <c r="I16" s="538">
        <v>0</v>
      </c>
      <c r="J16" s="538">
        <v>0</v>
      </c>
    </row>
    <row r="17" spans="1:10" ht="18" x14ac:dyDescent="0.35">
      <c r="A17" s="46" t="s">
        <v>856</v>
      </c>
      <c r="B17" s="593" t="s">
        <v>843</v>
      </c>
      <c r="C17" s="593" t="s">
        <v>843</v>
      </c>
      <c r="D17" s="593" t="s">
        <v>843</v>
      </c>
      <c r="E17" s="593" t="s">
        <v>843</v>
      </c>
      <c r="F17" s="593" t="s">
        <v>843</v>
      </c>
      <c r="G17" s="594">
        <v>0</v>
      </c>
      <c r="H17" s="594">
        <v>0</v>
      </c>
      <c r="I17" s="594">
        <v>0</v>
      </c>
      <c r="J17" s="594">
        <v>0</v>
      </c>
    </row>
    <row r="18" spans="1:10" ht="17.5" x14ac:dyDescent="0.35">
      <c r="A18" s="42" t="s">
        <v>857</v>
      </c>
      <c r="B18" s="591"/>
      <c r="C18" s="591"/>
      <c r="D18" s="591"/>
      <c r="E18" s="591"/>
      <c r="F18" s="591"/>
      <c r="G18" s="538">
        <v>0</v>
      </c>
      <c r="H18" s="538">
        <v>0</v>
      </c>
      <c r="I18" s="538">
        <v>0</v>
      </c>
      <c r="J18" s="538">
        <v>0</v>
      </c>
    </row>
    <row r="19" spans="1:10" ht="17.5" x14ac:dyDescent="0.35">
      <c r="A19" s="42" t="s">
        <v>15</v>
      </c>
      <c r="B19" s="592">
        <v>1016</v>
      </c>
      <c r="C19" s="591">
        <v>1016</v>
      </c>
      <c r="D19" s="592">
        <v>1016</v>
      </c>
      <c r="E19" s="591">
        <v>1016</v>
      </c>
      <c r="F19" s="591">
        <v>1016</v>
      </c>
      <c r="G19" s="538">
        <f>IF(C19="",0,(C19/B19)-1)</f>
        <v>0</v>
      </c>
      <c r="H19" s="538">
        <f t="shared" ref="H19" si="2">IF(D19="",0,(D19/C19)-1)</f>
        <v>0</v>
      </c>
      <c r="I19" s="538">
        <f t="shared" ref="I19" si="3">IF(E19="",0,(E19/D19)-1)</f>
        <v>0</v>
      </c>
      <c r="J19" s="538">
        <f t="shared" ref="J19" si="4">IF(F19="",0,(F19/E19)-1)</f>
        <v>0</v>
      </c>
    </row>
    <row r="20" spans="1:10" ht="29" x14ac:dyDescent="0.35">
      <c r="A20" s="42" t="s">
        <v>858</v>
      </c>
      <c r="B20" s="591"/>
      <c r="C20" s="591"/>
      <c r="D20" s="591"/>
      <c r="E20" s="591"/>
      <c r="F20" s="591"/>
      <c r="G20" s="538">
        <v>0</v>
      </c>
      <c r="H20" s="538">
        <v>0</v>
      </c>
      <c r="I20" s="538">
        <v>0</v>
      </c>
      <c r="J20" s="538">
        <v>0</v>
      </c>
    </row>
    <row r="21" spans="1:10" ht="17.5" x14ac:dyDescent="0.35">
      <c r="A21" s="42" t="s">
        <v>859</v>
      </c>
      <c r="B21" s="591"/>
      <c r="C21" s="591"/>
      <c r="D21" s="591"/>
      <c r="E21" s="591"/>
      <c r="F21" s="591" t="s">
        <v>843</v>
      </c>
      <c r="G21" s="538">
        <v>0</v>
      </c>
      <c r="H21" s="538">
        <v>0</v>
      </c>
      <c r="I21" s="538">
        <v>0</v>
      </c>
      <c r="J21" s="538">
        <v>0</v>
      </c>
    </row>
    <row r="22" spans="1:10" ht="17.5" x14ac:dyDescent="0.35">
      <c r="A22" s="42" t="s">
        <v>860</v>
      </c>
      <c r="B22" s="591"/>
      <c r="C22" s="591"/>
      <c r="D22" s="591"/>
      <c r="E22" s="591"/>
      <c r="F22" s="591"/>
      <c r="G22" s="538">
        <v>0</v>
      </c>
      <c r="H22" s="538">
        <v>0</v>
      </c>
      <c r="I22" s="538">
        <v>0</v>
      </c>
      <c r="J22" s="538">
        <v>0</v>
      </c>
    </row>
    <row r="23" spans="1:10" ht="17.5" x14ac:dyDescent="0.35">
      <c r="A23" s="42" t="s">
        <v>861</v>
      </c>
      <c r="B23" s="591"/>
      <c r="C23" s="591"/>
      <c r="D23" s="591"/>
      <c r="E23" s="591"/>
      <c r="F23" s="591"/>
      <c r="G23" s="538">
        <v>0</v>
      </c>
      <c r="H23" s="538">
        <v>0</v>
      </c>
      <c r="I23" s="538">
        <v>0</v>
      </c>
      <c r="J23" s="538">
        <v>0</v>
      </c>
    </row>
    <row r="24" spans="1:10" ht="17.5" x14ac:dyDescent="0.35">
      <c r="A24" s="42" t="s">
        <v>862</v>
      </c>
      <c r="B24" s="591"/>
      <c r="C24" s="591"/>
      <c r="D24" s="591"/>
      <c r="E24" s="591"/>
      <c r="F24" s="591"/>
      <c r="G24" s="538">
        <v>0</v>
      </c>
      <c r="H24" s="538">
        <v>0</v>
      </c>
      <c r="I24" s="538">
        <v>0</v>
      </c>
      <c r="J24" s="538">
        <v>0</v>
      </c>
    </row>
    <row r="25" spans="1:10" ht="17.5" x14ac:dyDescent="0.35">
      <c r="A25" s="42" t="s">
        <v>863</v>
      </c>
      <c r="B25" s="591"/>
      <c r="C25" s="591"/>
      <c r="D25" s="591"/>
      <c r="E25" s="591"/>
      <c r="F25" s="591"/>
      <c r="G25" s="538">
        <v>0</v>
      </c>
      <c r="H25" s="538">
        <v>0</v>
      </c>
      <c r="I25" s="538">
        <v>0</v>
      </c>
      <c r="J25" s="538">
        <v>0</v>
      </c>
    </row>
    <row r="26" spans="1:10" ht="17.5" x14ac:dyDescent="0.35">
      <c r="A26" s="42" t="s">
        <v>864</v>
      </c>
      <c r="B26" s="591"/>
      <c r="C26" s="591"/>
      <c r="D26" s="591"/>
      <c r="E26" s="591"/>
      <c r="F26" s="591"/>
      <c r="G26" s="538">
        <v>0</v>
      </c>
      <c r="H26" s="538">
        <v>0</v>
      </c>
      <c r="I26" s="538">
        <v>0</v>
      </c>
      <c r="J26" s="538">
        <v>0</v>
      </c>
    </row>
    <row r="27" spans="1:10" ht="17.5" x14ac:dyDescent="0.35">
      <c r="A27" s="42" t="s">
        <v>865</v>
      </c>
      <c r="B27" s="591"/>
      <c r="C27" s="591"/>
      <c r="D27" s="591"/>
      <c r="E27" s="591"/>
      <c r="F27" s="591"/>
      <c r="G27" s="538">
        <v>0</v>
      </c>
      <c r="H27" s="538">
        <v>0</v>
      </c>
      <c r="I27" s="538">
        <v>0</v>
      </c>
      <c r="J27" s="538">
        <v>0</v>
      </c>
    </row>
    <row r="28" spans="1:10" ht="17.5" x14ac:dyDescent="0.35">
      <c r="A28" s="42" t="s">
        <v>866</v>
      </c>
      <c r="B28" s="591"/>
      <c r="C28" s="591"/>
      <c r="D28" s="591"/>
      <c r="E28" s="591"/>
      <c r="F28" s="591"/>
      <c r="G28" s="538">
        <v>0</v>
      </c>
      <c r="H28" s="538">
        <v>0</v>
      </c>
      <c r="I28" s="538">
        <v>0</v>
      </c>
      <c r="J28" s="538">
        <v>0</v>
      </c>
    </row>
    <row r="29" spans="1:10" ht="17.5" x14ac:dyDescent="0.35">
      <c r="A29" s="42" t="s">
        <v>867</v>
      </c>
      <c r="B29" s="591"/>
      <c r="C29" s="591"/>
      <c r="D29" s="591"/>
      <c r="E29" s="591"/>
      <c r="F29" s="591"/>
      <c r="G29" s="538">
        <v>0</v>
      </c>
      <c r="H29" s="538">
        <v>0</v>
      </c>
      <c r="I29" s="538">
        <v>0</v>
      </c>
      <c r="J29" s="538">
        <v>0</v>
      </c>
    </row>
    <row r="30" spans="1:10" ht="29" x14ac:dyDescent="0.35">
      <c r="A30" s="42" t="s">
        <v>868</v>
      </c>
      <c r="B30" s="591"/>
      <c r="C30" s="591"/>
      <c r="D30" s="591"/>
      <c r="E30" s="591"/>
      <c r="F30" s="591"/>
      <c r="G30" s="538">
        <v>0</v>
      </c>
      <c r="H30" s="538">
        <v>0</v>
      </c>
      <c r="I30" s="538">
        <v>0</v>
      </c>
      <c r="J30" s="538">
        <v>0</v>
      </c>
    </row>
    <row r="31" spans="1:10" ht="17.5" x14ac:dyDescent="0.35">
      <c r="A31" s="42" t="s">
        <v>869</v>
      </c>
      <c r="B31" s="591"/>
      <c r="C31" s="591"/>
      <c r="D31" s="591"/>
      <c r="E31" s="591"/>
      <c r="F31" s="591"/>
      <c r="G31" s="538">
        <v>0</v>
      </c>
      <c r="H31" s="538">
        <v>0</v>
      </c>
      <c r="I31" s="538">
        <v>0</v>
      </c>
      <c r="J31" s="538">
        <v>0</v>
      </c>
    </row>
    <row r="32" spans="1:10" ht="18" x14ac:dyDescent="0.4">
      <c r="A32" s="46" t="s">
        <v>16</v>
      </c>
      <c r="B32" s="595"/>
      <c r="C32" s="595"/>
      <c r="D32" s="595"/>
      <c r="E32" s="595"/>
      <c r="F32" s="595"/>
      <c r="G32" s="594">
        <v>0</v>
      </c>
      <c r="H32" s="594">
        <v>0</v>
      </c>
      <c r="I32" s="594">
        <v>0</v>
      </c>
      <c r="J32" s="594">
        <v>0</v>
      </c>
    </row>
    <row r="33" spans="1:10" ht="18" x14ac:dyDescent="0.4">
      <c r="A33" s="46" t="s">
        <v>17</v>
      </c>
      <c r="B33" s="595" t="s">
        <v>843</v>
      </c>
      <c r="C33" s="595" t="s">
        <v>843</v>
      </c>
      <c r="D33" s="595" t="s">
        <v>843</v>
      </c>
      <c r="E33" s="595" t="s">
        <v>843</v>
      </c>
      <c r="F33" s="595" t="s">
        <v>843</v>
      </c>
      <c r="G33" s="594">
        <v>0</v>
      </c>
      <c r="H33" s="594">
        <v>0</v>
      </c>
      <c r="I33" s="594">
        <v>0</v>
      </c>
      <c r="J33" s="594">
        <v>0</v>
      </c>
    </row>
    <row r="34" spans="1:10" ht="17.5" x14ac:dyDescent="0.35">
      <c r="A34" s="42" t="s">
        <v>18</v>
      </c>
      <c r="B34" s="591"/>
      <c r="C34" s="591"/>
      <c r="D34" s="591"/>
      <c r="E34" s="591"/>
      <c r="F34" s="591"/>
      <c r="G34" s="538">
        <v>0</v>
      </c>
      <c r="H34" s="538">
        <v>0</v>
      </c>
      <c r="I34" s="538">
        <v>0</v>
      </c>
      <c r="J34" s="538">
        <v>0</v>
      </c>
    </row>
    <row r="35" spans="1:10" ht="17.5" x14ac:dyDescent="0.35">
      <c r="A35" s="42" t="s">
        <v>19</v>
      </c>
      <c r="B35" s="591"/>
      <c r="C35" s="591"/>
      <c r="D35" s="591"/>
      <c r="E35" s="591"/>
      <c r="F35" s="591"/>
      <c r="G35" s="538">
        <v>0</v>
      </c>
      <c r="H35" s="538">
        <v>0</v>
      </c>
      <c r="I35" s="538">
        <v>0</v>
      </c>
      <c r="J35" s="538">
        <v>0</v>
      </c>
    </row>
    <row r="36" spans="1:10" ht="17.5" x14ac:dyDescent="0.35">
      <c r="A36" s="42" t="s">
        <v>20</v>
      </c>
      <c r="B36" s="591"/>
      <c r="C36" s="591"/>
      <c r="D36" s="591"/>
      <c r="E36" s="591"/>
      <c r="F36" s="591"/>
      <c r="G36" s="538">
        <v>0</v>
      </c>
      <c r="H36" s="538">
        <v>0</v>
      </c>
      <c r="I36" s="538">
        <v>0</v>
      </c>
      <c r="J36" s="538">
        <v>0</v>
      </c>
    </row>
    <row r="37" spans="1:10" ht="17.5" x14ac:dyDescent="0.35">
      <c r="A37" s="42" t="s">
        <v>21</v>
      </c>
      <c r="B37" s="591"/>
      <c r="C37" s="591"/>
      <c r="D37" s="591"/>
      <c r="E37" s="591"/>
      <c r="F37" s="591"/>
      <c r="G37" s="538">
        <v>0</v>
      </c>
      <c r="H37" s="538">
        <v>0</v>
      </c>
      <c r="I37" s="538">
        <v>0</v>
      </c>
      <c r="J37" s="538">
        <v>0</v>
      </c>
    </row>
    <row r="38" spans="1:10" ht="18" x14ac:dyDescent="0.35">
      <c r="A38" s="43" t="s">
        <v>22</v>
      </c>
      <c r="B38" s="596">
        <f>+B15+B19</f>
        <v>7199.6777700000002</v>
      </c>
      <c r="C38" s="596">
        <f>+C15+C19</f>
        <v>7391.3717809999998</v>
      </c>
      <c r="D38" s="596">
        <f>+D15+D19</f>
        <v>7582.6329344300002</v>
      </c>
      <c r="E38" s="596">
        <f>+E15+E19</f>
        <v>7779.6319224629005</v>
      </c>
      <c r="F38" s="596">
        <f>+F15+F19</f>
        <v>7982.5408801367876</v>
      </c>
      <c r="G38" s="597">
        <f>IF(C38=0,0,(C38/B38)-1)</f>
        <v>2.6625359790233949E-2</v>
      </c>
      <c r="H38" s="597">
        <f t="shared" ref="H38:J38" si="5">IF(D38=0,0,(D38/C38)-1)</f>
        <v>2.5876272916165455E-2</v>
      </c>
      <c r="I38" s="597">
        <f t="shared" si="5"/>
        <v>2.5980288078880864E-2</v>
      </c>
      <c r="J38" s="597">
        <f t="shared" si="5"/>
        <v>2.6082076850963531E-2</v>
      </c>
    </row>
    <row r="39" spans="1:10" x14ac:dyDescent="0.35">
      <c r="A39" s="50" t="s">
        <v>870</v>
      </c>
      <c r="B39" s="50"/>
      <c r="C39" s="50"/>
      <c r="D39" s="50"/>
      <c r="E39" s="50"/>
      <c r="F39" s="50"/>
      <c r="G39" s="50"/>
      <c r="H39" s="50"/>
      <c r="I39" s="50"/>
      <c r="J39" s="50"/>
    </row>
    <row r="40" spans="1:10" ht="15" customHeight="1" x14ac:dyDescent="0.35">
      <c r="A40" s="51" t="s">
        <v>871</v>
      </c>
      <c r="B40" s="50"/>
      <c r="C40" s="50"/>
      <c r="D40" s="50"/>
      <c r="E40" s="50"/>
      <c r="F40" s="50"/>
      <c r="G40" s="50"/>
      <c r="H40" s="50"/>
      <c r="I40" s="50"/>
      <c r="J40" s="50"/>
    </row>
    <row r="41" spans="1:10" ht="15" customHeight="1" x14ac:dyDescent="0.35">
      <c r="A41" s="51" t="s">
        <v>872</v>
      </c>
      <c r="B41" s="50"/>
      <c r="C41" s="50"/>
      <c r="D41" s="50"/>
      <c r="E41" s="50"/>
      <c r="F41" s="50"/>
      <c r="G41" s="50"/>
      <c r="H41" s="50"/>
      <c r="I41" s="50"/>
      <c r="J41" s="50"/>
    </row>
  </sheetData>
  <mergeCells count="7">
    <mergeCell ref="A1:D1"/>
    <mergeCell ref="C3:J3"/>
    <mergeCell ref="B4:B5"/>
    <mergeCell ref="C4:C5"/>
    <mergeCell ref="D4:D5"/>
    <mergeCell ref="E4:E5"/>
    <mergeCell ref="F4: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499984740745262"/>
  </sheetPr>
  <dimension ref="B1:J14"/>
  <sheetViews>
    <sheetView topLeftCell="C1" zoomScale="104" zoomScaleNormal="104" workbookViewId="0">
      <selection activeCell="G14" sqref="G14"/>
    </sheetView>
  </sheetViews>
  <sheetFormatPr baseColWidth="10" defaultRowHeight="14.5" x14ac:dyDescent="0.35"/>
  <cols>
    <col min="2" max="2" width="105.1796875" bestFit="1" customWidth="1"/>
    <col min="3" max="3" width="14.7265625" customWidth="1"/>
    <col min="4" max="6" width="11.26953125" customWidth="1"/>
    <col min="7" max="10" width="11" customWidth="1"/>
    <col min="13" max="13" width="44.26953125" customWidth="1"/>
  </cols>
  <sheetData>
    <row r="1" spans="2:10" ht="28.5" x14ac:dyDescent="0.35">
      <c r="B1" s="360" t="str">
        <f>"2. Ingresos "&amp;'1. Principales Metas'!H3</f>
        <v>2. Ingresos MGMP 2021 - 2024</v>
      </c>
      <c r="C1" s="361"/>
      <c r="D1" s="361"/>
      <c r="E1" s="19"/>
      <c r="F1" s="19"/>
      <c r="G1" s="19"/>
      <c r="H1" s="19"/>
      <c r="I1" s="19"/>
      <c r="J1" s="19"/>
    </row>
    <row r="3" spans="2:10" ht="26.5" thickBot="1" x14ac:dyDescent="0.65">
      <c r="B3" s="52" t="s">
        <v>873</v>
      </c>
    </row>
    <row r="4" spans="2:10" ht="18.5" thickBot="1" x14ac:dyDescent="0.4">
      <c r="B4" s="512" t="s">
        <v>3251</v>
      </c>
      <c r="C4" s="513">
        <v>2020</v>
      </c>
      <c r="D4" s="513">
        <v>2021</v>
      </c>
      <c r="E4" s="513">
        <v>2022</v>
      </c>
      <c r="F4" s="513">
        <v>2023</v>
      </c>
      <c r="G4" s="514">
        <v>2024</v>
      </c>
      <c r="H4" s="288"/>
      <c r="I4" s="289"/>
    </row>
    <row r="5" spans="2:10" ht="18" x14ac:dyDescent="0.4">
      <c r="B5" s="511" t="s">
        <v>3244</v>
      </c>
      <c r="C5" s="510">
        <v>92.524000000000001</v>
      </c>
      <c r="D5" s="510">
        <v>95.391999999999996</v>
      </c>
      <c r="E5" s="510">
        <f>D5*1.03</f>
        <v>98.25376</v>
      </c>
      <c r="F5" s="510">
        <f t="shared" ref="F5:G5" si="0">E5*1.03</f>
        <v>101.2013728</v>
      </c>
      <c r="G5" s="510">
        <f t="shared" si="0"/>
        <v>104.237413984</v>
      </c>
      <c r="H5" s="39"/>
      <c r="I5" s="290"/>
    </row>
    <row r="6" spans="2:10" ht="18" x14ac:dyDescent="0.4">
      <c r="B6" s="507" t="s">
        <v>3245</v>
      </c>
      <c r="C6" s="510">
        <v>1155.8130000000001</v>
      </c>
      <c r="D6" s="510">
        <v>1191.643</v>
      </c>
      <c r="E6" s="510">
        <f t="shared" ref="E6:G12" si="1">D6*1.03</f>
        <v>1227.39229</v>
      </c>
      <c r="F6" s="510">
        <f t="shared" si="1"/>
        <v>1264.2140587000001</v>
      </c>
      <c r="G6" s="510">
        <f t="shared" si="1"/>
        <v>1302.1404804610002</v>
      </c>
      <c r="H6" s="39"/>
      <c r="I6" s="290"/>
    </row>
    <row r="7" spans="2:10" ht="18" x14ac:dyDescent="0.4">
      <c r="B7" s="507" t="s">
        <v>3246</v>
      </c>
      <c r="C7" s="510">
        <v>2343.951</v>
      </c>
      <c r="D7" s="510">
        <v>2416.6129999999998</v>
      </c>
      <c r="E7" s="510">
        <f t="shared" si="1"/>
        <v>2489.11139</v>
      </c>
      <c r="F7" s="510">
        <f t="shared" si="1"/>
        <v>2563.7847317000001</v>
      </c>
      <c r="G7" s="510">
        <f t="shared" si="1"/>
        <v>2640.6982736509999</v>
      </c>
      <c r="H7" s="39"/>
      <c r="I7" s="290"/>
    </row>
    <row r="8" spans="2:10" ht="18" x14ac:dyDescent="0.4">
      <c r="B8" s="507" t="s">
        <v>3247</v>
      </c>
      <c r="C8" s="510">
        <v>24.966000000000001</v>
      </c>
      <c r="D8" s="510">
        <v>25.74</v>
      </c>
      <c r="E8" s="510">
        <f t="shared" si="1"/>
        <v>26.5122</v>
      </c>
      <c r="F8" s="510">
        <f t="shared" si="1"/>
        <v>27.307566000000001</v>
      </c>
      <c r="G8" s="510">
        <f t="shared" si="1"/>
        <v>28.126792980000001</v>
      </c>
      <c r="H8" s="39"/>
      <c r="I8" s="290"/>
    </row>
    <row r="9" spans="2:10" ht="18" x14ac:dyDescent="0.4">
      <c r="B9" s="507" t="s">
        <v>3248</v>
      </c>
      <c r="C9" s="510">
        <v>2268.2579999999998</v>
      </c>
      <c r="D9" s="510">
        <v>2338.5740000000001</v>
      </c>
      <c r="E9" s="510">
        <f t="shared" si="1"/>
        <v>2408.7312200000001</v>
      </c>
      <c r="F9" s="510">
        <f t="shared" si="1"/>
        <v>2480.9931566</v>
      </c>
      <c r="G9" s="510">
        <f t="shared" si="1"/>
        <v>2555.422951298</v>
      </c>
      <c r="H9" s="39"/>
      <c r="I9" s="290"/>
    </row>
    <row r="10" spans="2:10" ht="18" x14ac:dyDescent="0.4">
      <c r="B10" s="507" t="s">
        <v>3249</v>
      </c>
      <c r="C10" s="510">
        <v>63.764000000000003</v>
      </c>
      <c r="D10" s="510">
        <v>65.741</v>
      </c>
      <c r="E10" s="510">
        <f>D10*1.03</f>
        <v>67.713229999999996</v>
      </c>
      <c r="F10" s="510">
        <f t="shared" si="1"/>
        <v>69.7446269</v>
      </c>
      <c r="G10" s="510">
        <f t="shared" si="1"/>
        <v>71.836965707000004</v>
      </c>
      <c r="H10" s="39"/>
      <c r="I10" s="290"/>
    </row>
    <row r="11" spans="2:10" ht="18" x14ac:dyDescent="0.4">
      <c r="B11" s="507" t="s">
        <v>3250</v>
      </c>
      <c r="C11" s="510">
        <v>34.762999999999998</v>
      </c>
      <c r="D11" s="510">
        <v>35.841000000000001</v>
      </c>
      <c r="E11" s="510">
        <f>D11*1.03</f>
        <v>36.916229999999999</v>
      </c>
      <c r="F11" s="510">
        <f t="shared" si="1"/>
        <v>38.023716899999997</v>
      </c>
      <c r="G11" s="510">
        <f t="shared" si="1"/>
        <v>39.164428406999996</v>
      </c>
      <c r="H11" s="39"/>
      <c r="I11" s="290"/>
    </row>
    <row r="12" spans="2:10" ht="18" x14ac:dyDescent="0.4">
      <c r="B12" s="507" t="s">
        <v>3253</v>
      </c>
      <c r="C12" s="510">
        <v>199.63499999999999</v>
      </c>
      <c r="D12" s="510">
        <v>205.82400000000001</v>
      </c>
      <c r="E12" s="510">
        <f>D12*1.03</f>
        <v>211.99872000000002</v>
      </c>
      <c r="F12" s="510">
        <f t="shared" si="1"/>
        <v>218.35868160000004</v>
      </c>
      <c r="G12" s="510">
        <f t="shared" si="1"/>
        <v>224.90944204800005</v>
      </c>
      <c r="H12" s="39"/>
      <c r="I12" s="290"/>
    </row>
    <row r="13" spans="2:10" ht="18" x14ac:dyDescent="0.4">
      <c r="B13" s="508" t="s">
        <v>3254</v>
      </c>
      <c r="C13" s="510">
        <v>1016</v>
      </c>
      <c r="D13" s="510">
        <v>1016</v>
      </c>
      <c r="E13" s="510">
        <v>1016</v>
      </c>
      <c r="F13" s="510">
        <v>1016</v>
      </c>
      <c r="G13" s="510">
        <v>1016</v>
      </c>
      <c r="H13" s="39"/>
      <c r="I13" s="290"/>
    </row>
    <row r="14" spans="2:10" ht="26.5" thickBot="1" x14ac:dyDescent="0.4">
      <c r="B14" s="291" t="s">
        <v>3252</v>
      </c>
      <c r="C14" s="509">
        <f>SUM(C5:C13)</f>
        <v>7199.674</v>
      </c>
      <c r="D14" s="509">
        <f>SUM(D5:D13)</f>
        <v>7391.3679999999995</v>
      </c>
      <c r="E14" s="509">
        <f>SUM(E5:E13)</f>
        <v>7582.6290399999998</v>
      </c>
      <c r="F14" s="509">
        <f>SUM(F5:F13)</f>
        <v>7779.6279112000002</v>
      </c>
      <c r="G14" s="509">
        <f>SUM(G5:G13)</f>
        <v>7982.5367485359993</v>
      </c>
      <c r="H14" s="292"/>
      <c r="I14" s="293"/>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499984740745262"/>
  </sheetPr>
  <dimension ref="A1:O19"/>
  <sheetViews>
    <sheetView topLeftCell="A3" zoomScale="80" zoomScaleNormal="80" workbookViewId="0">
      <selection activeCell="B8" sqref="B8:B14"/>
    </sheetView>
  </sheetViews>
  <sheetFormatPr baseColWidth="10" defaultRowHeight="14.5" x14ac:dyDescent="0.35"/>
  <cols>
    <col min="2" max="2" width="19.26953125" customWidth="1"/>
    <col min="3" max="3" width="20.7265625" customWidth="1"/>
    <col min="4" max="4" width="13.7265625" customWidth="1"/>
  </cols>
  <sheetData>
    <row r="1" spans="1:15" ht="28.5" x14ac:dyDescent="0.35">
      <c r="A1" s="360" t="str">
        <f>"2.1 Ingresos "&amp;'1. Principales Metas'!H3</f>
        <v>2.1 Ingresos MGMP 2021 - 2024</v>
      </c>
      <c r="B1" s="361"/>
      <c r="C1" s="361"/>
      <c r="D1" s="361"/>
      <c r="E1" s="19"/>
      <c r="F1" s="19"/>
      <c r="G1" s="19"/>
      <c r="H1" s="19"/>
      <c r="I1" s="19"/>
      <c r="J1" s="19"/>
      <c r="K1" s="19"/>
      <c r="L1" s="19"/>
      <c r="M1" s="19"/>
      <c r="N1" s="19"/>
      <c r="O1" s="19"/>
    </row>
    <row r="2" spans="1:15" ht="23.5" x14ac:dyDescent="0.35">
      <c r="A2" s="21" t="s">
        <v>2612</v>
      </c>
      <c r="B2" s="19"/>
      <c r="C2" s="19"/>
      <c r="D2" s="19"/>
      <c r="E2" s="19"/>
      <c r="F2" s="19"/>
      <c r="G2" s="19"/>
      <c r="H2" s="19"/>
      <c r="I2" s="19"/>
      <c r="J2" s="19"/>
      <c r="K2" s="19"/>
      <c r="L2" s="19"/>
      <c r="M2" s="19"/>
      <c r="N2" s="19"/>
      <c r="O2" s="19"/>
    </row>
    <row r="3" spans="1:15" ht="23.5" x14ac:dyDescent="0.35">
      <c r="A3" s="22"/>
      <c r="B3" s="19"/>
      <c r="C3" s="19"/>
      <c r="D3" s="19"/>
      <c r="E3" s="19"/>
      <c r="F3" s="19"/>
      <c r="G3" s="19"/>
      <c r="H3" s="19"/>
      <c r="I3" s="19"/>
      <c r="J3" s="19"/>
      <c r="K3" s="19"/>
      <c r="L3" s="19"/>
      <c r="M3" s="19"/>
      <c r="N3" s="19"/>
      <c r="O3" s="19"/>
    </row>
    <row r="4" spans="1:15" ht="36" customHeight="1" x14ac:dyDescent="0.45">
      <c r="A4" s="23" t="s">
        <v>24</v>
      </c>
      <c r="B4" s="24"/>
      <c r="C4" s="365" t="s">
        <v>2611</v>
      </c>
      <c r="D4" s="366"/>
      <c r="E4" s="366"/>
      <c r="F4" s="366"/>
      <c r="G4" s="366"/>
      <c r="H4" s="366"/>
      <c r="I4" s="366"/>
      <c r="J4" s="366"/>
      <c r="K4" s="366"/>
      <c r="L4" s="366"/>
      <c r="M4" s="366"/>
      <c r="N4" s="366"/>
      <c r="O4" s="366"/>
    </row>
    <row r="7" spans="1:15" ht="29" x14ac:dyDescent="0.35">
      <c r="A7" s="96" t="s">
        <v>25</v>
      </c>
      <c r="B7" s="96" t="s">
        <v>26</v>
      </c>
      <c r="C7" s="96" t="s">
        <v>27</v>
      </c>
    </row>
    <row r="8" spans="1:15" ht="18" x14ac:dyDescent="0.4">
      <c r="A8" s="97">
        <v>2013</v>
      </c>
      <c r="B8" s="515">
        <v>4213.7</v>
      </c>
      <c r="C8" s="98"/>
    </row>
    <row r="9" spans="1:15" ht="18" x14ac:dyDescent="0.4">
      <c r="A9" s="97">
        <f>A8+1</f>
        <v>2014</v>
      </c>
      <c r="B9" s="515">
        <v>4481</v>
      </c>
      <c r="C9" s="98"/>
    </row>
    <row r="10" spans="1:15" ht="18" x14ac:dyDescent="0.4">
      <c r="A10" s="97">
        <f t="shared" ref="A10:A19" si="0">A9+1</f>
        <v>2015</v>
      </c>
      <c r="B10" s="515">
        <v>4525</v>
      </c>
      <c r="C10" s="98"/>
    </row>
    <row r="11" spans="1:15" ht="18" x14ac:dyDescent="0.4">
      <c r="A11" s="97">
        <f t="shared" si="0"/>
        <v>2016</v>
      </c>
      <c r="B11" s="515">
        <v>4174</v>
      </c>
      <c r="C11" s="98"/>
    </row>
    <row r="12" spans="1:15" ht="18" x14ac:dyDescent="0.4">
      <c r="A12" s="97">
        <f t="shared" si="0"/>
        <v>2017</v>
      </c>
      <c r="B12" s="515">
        <v>5622</v>
      </c>
      <c r="C12" s="98"/>
    </row>
    <row r="13" spans="1:15" ht="18" x14ac:dyDescent="0.4">
      <c r="A13" s="97">
        <f t="shared" si="0"/>
        <v>2018</v>
      </c>
      <c r="B13" s="515">
        <v>5658</v>
      </c>
      <c r="C13" s="98"/>
    </row>
    <row r="14" spans="1:15" ht="18" x14ac:dyDescent="0.4">
      <c r="A14" s="97">
        <f t="shared" si="0"/>
        <v>2019</v>
      </c>
      <c r="B14" s="515">
        <v>5797</v>
      </c>
      <c r="C14" s="98"/>
    </row>
    <row r="15" spans="1:15" x14ac:dyDescent="0.35">
      <c r="A15" s="97">
        <f t="shared" si="0"/>
        <v>2020</v>
      </c>
      <c r="B15" s="98"/>
      <c r="C15" s="98">
        <v>7200</v>
      </c>
    </row>
    <row r="16" spans="1:15" x14ac:dyDescent="0.35">
      <c r="A16" s="97">
        <f t="shared" si="0"/>
        <v>2021</v>
      </c>
      <c r="B16" s="98"/>
      <c r="C16" s="98">
        <v>7199.7</v>
      </c>
    </row>
    <row r="17" spans="1:3" x14ac:dyDescent="0.35">
      <c r="A17" s="97">
        <f t="shared" si="0"/>
        <v>2022</v>
      </c>
      <c r="B17" s="98"/>
      <c r="C17" s="98">
        <v>7582.6</v>
      </c>
    </row>
    <row r="18" spans="1:3" x14ac:dyDescent="0.35">
      <c r="A18" s="97">
        <f t="shared" si="0"/>
        <v>2023</v>
      </c>
      <c r="B18" s="98"/>
      <c r="C18" s="98">
        <v>7779.6</v>
      </c>
    </row>
    <row r="19" spans="1:3" x14ac:dyDescent="0.35">
      <c r="A19" s="97">
        <f t="shared" si="0"/>
        <v>2024</v>
      </c>
      <c r="B19" s="98"/>
      <c r="C19" s="98">
        <v>7982.5</v>
      </c>
    </row>
  </sheetData>
  <mergeCells count="2">
    <mergeCell ref="A1:D1"/>
    <mergeCell ref="C4:O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499984740745262"/>
  </sheetPr>
  <dimension ref="A1:L16"/>
  <sheetViews>
    <sheetView zoomScale="70" zoomScaleNormal="70" workbookViewId="0">
      <selection activeCell="C8" sqref="C8:L12"/>
    </sheetView>
  </sheetViews>
  <sheetFormatPr baseColWidth="10" defaultRowHeight="14.5" x14ac:dyDescent="0.35"/>
  <cols>
    <col min="1" max="1" width="20.26953125" customWidth="1"/>
    <col min="2" max="2" width="33.54296875" customWidth="1"/>
    <col min="3" max="8" width="12.81640625" customWidth="1"/>
    <col min="9" max="9" width="10.1796875" customWidth="1"/>
    <col min="10" max="12" width="11" customWidth="1"/>
  </cols>
  <sheetData>
    <row r="1" spans="1:12" ht="28.5" x14ac:dyDescent="0.65">
      <c r="A1" s="25" t="str">
        <f>"3. Solicitud Sector "&amp;'1. Principales Metas'!H3</f>
        <v>3. Solicitud Sector MGMP 2021 - 2024</v>
      </c>
    </row>
    <row r="2" spans="1:12" ht="28.5" x14ac:dyDescent="0.65">
      <c r="A2" s="9"/>
    </row>
    <row r="3" spans="1:12" ht="28.5" x14ac:dyDescent="0.65">
      <c r="A3" s="9"/>
    </row>
    <row r="5" spans="1:12" ht="24" customHeight="1" x14ac:dyDescent="0.45">
      <c r="A5" s="369" t="s">
        <v>0</v>
      </c>
      <c r="B5" s="369"/>
      <c r="C5" s="2"/>
      <c r="D5" s="3"/>
      <c r="E5" s="379" t="str">
        <f>"Solicitud "&amp;'1. Principales Metas'!H3</f>
        <v>Solicitud MGMP 2021 - 2024</v>
      </c>
      <c r="F5" s="380"/>
      <c r="G5" s="380"/>
      <c r="H5" s="380"/>
      <c r="I5" s="380"/>
      <c r="J5" s="380"/>
      <c r="K5" s="380"/>
      <c r="L5" s="381"/>
    </row>
    <row r="6" spans="1:12" ht="15" customHeight="1" x14ac:dyDescent="0.35">
      <c r="A6" s="374" t="s">
        <v>28</v>
      </c>
      <c r="B6" s="374" t="s">
        <v>28</v>
      </c>
      <c r="C6" s="370" t="str">
        <f>+'1. Principales Metas'!D4&amp;"*"</f>
        <v>2020*</v>
      </c>
      <c r="D6" s="372" t="str">
        <f>+'1. Principales Metas'!D4&amp;"**"</f>
        <v>2020**</v>
      </c>
      <c r="E6" s="376">
        <f>'1. Principales Metas'!H4</f>
        <v>2021</v>
      </c>
      <c r="F6" s="378">
        <f>'1. Principales Metas'!I4</f>
        <v>2022</v>
      </c>
      <c r="G6" s="378">
        <f>'1. Principales Metas'!J4</f>
        <v>2023</v>
      </c>
      <c r="H6" s="378">
        <f>'1. Principales Metas'!K4</f>
        <v>2024</v>
      </c>
      <c r="I6" s="55" t="s">
        <v>13</v>
      </c>
      <c r="J6" s="55" t="s">
        <v>13</v>
      </c>
      <c r="K6" s="55" t="s">
        <v>13</v>
      </c>
      <c r="L6" s="56" t="s">
        <v>13</v>
      </c>
    </row>
    <row r="7" spans="1:12" ht="15" customHeight="1" x14ac:dyDescent="0.35">
      <c r="A7" s="375"/>
      <c r="B7" s="375"/>
      <c r="C7" s="371"/>
      <c r="D7" s="373"/>
      <c r="E7" s="377"/>
      <c r="F7" s="371"/>
      <c r="G7" s="371"/>
      <c r="H7" s="371"/>
      <c r="I7" s="54" t="str">
        <f>+'2. Ingresos'!G5</f>
        <v>21/20</v>
      </c>
      <c r="J7" s="54" t="str">
        <f>+'2. Ingresos'!H5</f>
        <v>22/21</v>
      </c>
      <c r="K7" s="54" t="str">
        <f>+'2. Ingresos'!I5</f>
        <v>23/22</v>
      </c>
      <c r="L7" s="296" t="str">
        <f>+'2. Ingresos'!J5</f>
        <v>24/23</v>
      </c>
    </row>
    <row r="8" spans="1:12" ht="33.75" customHeight="1" x14ac:dyDescent="0.35">
      <c r="A8" s="367" t="s">
        <v>29</v>
      </c>
      <c r="B8" s="60" t="s">
        <v>30</v>
      </c>
      <c r="C8" s="516">
        <v>46929.599999999999</v>
      </c>
      <c r="D8" s="516">
        <v>46929.599999999999</v>
      </c>
      <c r="E8" s="517">
        <v>44062</v>
      </c>
      <c r="F8" s="517">
        <f>+E8*1.03</f>
        <v>45383.86</v>
      </c>
      <c r="G8" s="517">
        <f>+F8*1.03</f>
        <v>46745.375800000002</v>
      </c>
      <c r="H8" s="517">
        <f>+G8*1.03</f>
        <v>48147.737074000004</v>
      </c>
      <c r="I8" s="521">
        <f>IFERROR(IF(AND(D8=0,E8&gt;0),100%,(E8/D8)-1),0%)</f>
        <v>-6.110429238689441E-2</v>
      </c>
      <c r="J8" s="521">
        <f t="shared" ref="J8:L12" si="0">IFERROR(IF(AND(E8=0,F8&gt;0),100%,(F8/E8)-1),0%)</f>
        <v>3.0000000000000027E-2</v>
      </c>
      <c r="K8" s="522">
        <f t="shared" si="0"/>
        <v>3.0000000000000027E-2</v>
      </c>
      <c r="L8" s="523">
        <f t="shared" si="0"/>
        <v>3.0000000000000027E-2</v>
      </c>
    </row>
    <row r="9" spans="1:12" ht="33.75" customHeight="1" x14ac:dyDescent="0.35">
      <c r="A9" s="367"/>
      <c r="B9" s="27" t="s">
        <v>31</v>
      </c>
      <c r="C9" s="518">
        <v>30623</v>
      </c>
      <c r="D9" s="519">
        <v>30623</v>
      </c>
      <c r="E9" s="519">
        <v>50279</v>
      </c>
      <c r="F9" s="519">
        <f>E9*1.03</f>
        <v>51787.37</v>
      </c>
      <c r="G9" s="519">
        <f t="shared" ref="G9:H9" si="1">F9*1.03</f>
        <v>53340.991100000007</v>
      </c>
      <c r="H9" s="519">
        <f t="shared" si="1"/>
        <v>54941.220833000007</v>
      </c>
      <c r="I9" s="521">
        <f t="shared" ref="I9:I12" si="2">IFERROR(IF(AND(D9=0,E9&gt;0),100%,(E9/D9)-1),0%)</f>
        <v>0.64187048950135517</v>
      </c>
      <c r="J9" s="521">
        <f t="shared" ref="J9:J12" si="3">IFERROR(IF(AND(E9=0,F9&gt;0),100%,(F9/E9)-1),0%)</f>
        <v>3.0000000000000027E-2</v>
      </c>
      <c r="K9" s="522">
        <f t="shared" ref="K9:K12" si="4">IFERROR(IF(AND(F9=0,G9&gt;0),100%,(G9/F9)-1),0%)</f>
        <v>3.0000000000000027E-2</v>
      </c>
      <c r="L9" s="523">
        <f t="shared" si="0"/>
        <v>3.0000000000000027E-2</v>
      </c>
    </row>
    <row r="10" spans="1:12" ht="33.75" customHeight="1" x14ac:dyDescent="0.35">
      <c r="A10" s="368"/>
      <c r="B10" s="53" t="str">
        <f>+"Total Solicitud "&amp;'1. Principales Metas'!H3</f>
        <v>Total Solicitud MGMP 2021 - 2024</v>
      </c>
      <c r="C10" s="518">
        <f>+C8+C9</f>
        <v>77552.600000000006</v>
      </c>
      <c r="D10" s="518">
        <f t="shared" ref="D10:H10" si="5">+D8+D9</f>
        <v>77552.600000000006</v>
      </c>
      <c r="E10" s="518">
        <f t="shared" si="5"/>
        <v>94341</v>
      </c>
      <c r="F10" s="518">
        <f t="shared" si="5"/>
        <v>97171.23000000001</v>
      </c>
      <c r="G10" s="518">
        <f t="shared" si="5"/>
        <v>100086.36690000001</v>
      </c>
      <c r="H10" s="518">
        <f t="shared" si="5"/>
        <v>103088.957907</v>
      </c>
      <c r="I10" s="521">
        <f t="shared" si="2"/>
        <v>0.21647759069328432</v>
      </c>
      <c r="J10" s="521">
        <f t="shared" si="3"/>
        <v>3.0000000000000027E-2</v>
      </c>
      <c r="K10" s="522">
        <f t="shared" si="4"/>
        <v>3.0000000000000027E-2</v>
      </c>
      <c r="L10" s="523">
        <f t="shared" si="0"/>
        <v>3.0000000000000027E-2</v>
      </c>
    </row>
    <row r="11" spans="1:12" ht="33.75" customHeight="1" x14ac:dyDescent="0.35">
      <c r="A11" s="57"/>
      <c r="B11" s="27" t="str">
        <f>+'1. Principales Metas'!H3</f>
        <v>MGMP 2021 - 2024</v>
      </c>
      <c r="C11" s="518"/>
      <c r="D11" s="519"/>
      <c r="E11" s="519"/>
      <c r="F11" s="519"/>
      <c r="G11" s="519"/>
      <c r="H11" s="519"/>
      <c r="I11" s="521">
        <f t="shared" si="2"/>
        <v>0</v>
      </c>
      <c r="J11" s="521">
        <f t="shared" si="3"/>
        <v>0</v>
      </c>
      <c r="K11" s="522">
        <f t="shared" si="4"/>
        <v>0</v>
      </c>
      <c r="L11" s="523">
        <f t="shared" si="0"/>
        <v>0</v>
      </c>
    </row>
    <row r="12" spans="1:12" ht="33.75" customHeight="1" x14ac:dyDescent="0.35">
      <c r="A12" s="58"/>
      <c r="B12" s="59" t="s">
        <v>32</v>
      </c>
      <c r="C12" s="520">
        <f>+C10-C11</f>
        <v>77552.600000000006</v>
      </c>
      <c r="D12" s="520">
        <f t="shared" ref="D12:H12" si="6">+D10-D11</f>
        <v>77552.600000000006</v>
      </c>
      <c r="E12" s="520">
        <f t="shared" si="6"/>
        <v>94341</v>
      </c>
      <c r="F12" s="520">
        <f t="shared" si="6"/>
        <v>97171.23000000001</v>
      </c>
      <c r="G12" s="520">
        <f t="shared" si="6"/>
        <v>100086.36690000001</v>
      </c>
      <c r="H12" s="520">
        <f t="shared" si="6"/>
        <v>103088.957907</v>
      </c>
      <c r="I12" s="524">
        <f t="shared" si="2"/>
        <v>0.21647759069328432</v>
      </c>
      <c r="J12" s="524">
        <f t="shared" si="3"/>
        <v>3.0000000000000027E-2</v>
      </c>
      <c r="K12" s="525">
        <f t="shared" si="4"/>
        <v>3.0000000000000027E-2</v>
      </c>
      <c r="L12" s="526">
        <f t="shared" si="0"/>
        <v>3.0000000000000027E-2</v>
      </c>
    </row>
    <row r="13" spans="1:12" ht="16.5" customHeight="1" x14ac:dyDescent="0.35">
      <c r="A13" s="33" t="s">
        <v>2609</v>
      </c>
      <c r="B13" s="28"/>
      <c r="C13" s="28"/>
      <c r="D13" s="28"/>
      <c r="E13" s="28"/>
      <c r="F13" s="28"/>
      <c r="G13" s="28"/>
      <c r="H13" s="28"/>
      <c r="I13" s="28"/>
      <c r="J13" s="28"/>
      <c r="K13" s="28"/>
      <c r="L13" s="28"/>
    </row>
    <row r="14" spans="1:12" ht="15" customHeight="1" x14ac:dyDescent="0.35">
      <c r="A14" s="33" t="s">
        <v>2610</v>
      </c>
      <c r="B14" s="28"/>
      <c r="C14" s="28"/>
      <c r="D14" s="28"/>
      <c r="E14" s="28"/>
      <c r="F14" s="28"/>
      <c r="G14" s="28"/>
      <c r="H14" s="28"/>
      <c r="I14" s="28"/>
      <c r="J14" s="28"/>
      <c r="K14" s="28"/>
      <c r="L14" s="28"/>
    </row>
    <row r="15" spans="1:12" x14ac:dyDescent="0.35">
      <c r="A15" s="297" t="s">
        <v>3258</v>
      </c>
    </row>
    <row r="16" spans="1:12" x14ac:dyDescent="0.35">
      <c r="A16" s="297" t="s">
        <v>3257</v>
      </c>
    </row>
  </sheetData>
  <mergeCells count="11">
    <mergeCell ref="E6:E7"/>
    <mergeCell ref="G6:G7"/>
    <mergeCell ref="H6:H7"/>
    <mergeCell ref="E5:L5"/>
    <mergeCell ref="F6:F7"/>
    <mergeCell ref="A8:A10"/>
    <mergeCell ref="A5:B5"/>
    <mergeCell ref="C6:C7"/>
    <mergeCell ref="D6:D7"/>
    <mergeCell ref="B6:B7"/>
    <mergeCell ref="A6:A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7" tint="-0.499984740745262"/>
  </sheetPr>
  <dimension ref="B1:H14"/>
  <sheetViews>
    <sheetView zoomScale="70" zoomScaleNormal="70" workbookViewId="0">
      <selection activeCell="I12" sqref="I12"/>
    </sheetView>
  </sheetViews>
  <sheetFormatPr baseColWidth="10" defaultColWidth="11.453125" defaultRowHeight="14.5" x14ac:dyDescent="0.35"/>
  <cols>
    <col min="1" max="1" width="11.453125" style="4"/>
    <col min="2" max="2" width="27.7265625" style="4" customWidth="1"/>
    <col min="3" max="8" width="16.1796875" style="4" customWidth="1"/>
    <col min="9" max="16384" width="11.453125" style="4"/>
  </cols>
  <sheetData>
    <row r="1" spans="2:8" ht="28.5" x14ac:dyDescent="0.65">
      <c r="B1" s="25" t="str">
        <f>"3. Vigencias Futuras "&amp;'1. Principales Metas'!H3</f>
        <v>3. Vigencias Futuras MGMP 2021 - 2024</v>
      </c>
    </row>
    <row r="2" spans="2:8" ht="28.5" x14ac:dyDescent="0.65">
      <c r="B2" s="25"/>
    </row>
    <row r="3" spans="2:8" ht="18.5" x14ac:dyDescent="0.35">
      <c r="B3" s="61" t="s">
        <v>2613</v>
      </c>
    </row>
    <row r="4" spans="2:8" ht="25.5" customHeight="1" x14ac:dyDescent="0.35">
      <c r="B4" s="29" t="s">
        <v>0</v>
      </c>
      <c r="C4" s="10"/>
      <c r="D4" s="10"/>
      <c r="E4" s="382" t="str">
        <f>"Vigencias Futuras aprobadas "&amp;'1. Principales Metas'!H3</f>
        <v>Vigencias Futuras aprobadas MGMP 2021 - 2024</v>
      </c>
      <c r="F4" s="383"/>
      <c r="G4" s="383"/>
      <c r="H4" s="384"/>
    </row>
    <row r="5" spans="2:8" ht="15.75" customHeight="1" x14ac:dyDescent="0.35">
      <c r="B5" s="385" t="s">
        <v>33</v>
      </c>
      <c r="C5" s="387" t="str">
        <f>'3. MGMP Sector'!C6</f>
        <v>2020*</v>
      </c>
      <c r="D5" s="387" t="str">
        <f>'3. MGMP Sector'!D6</f>
        <v>2020**</v>
      </c>
      <c r="E5" s="387">
        <f>'3. MGMP Sector'!E6</f>
        <v>2021</v>
      </c>
      <c r="F5" s="387">
        <f>'3. MGMP Sector'!F6</f>
        <v>2022</v>
      </c>
      <c r="G5" s="387">
        <f>'3. MGMP Sector'!G6</f>
        <v>2023</v>
      </c>
      <c r="H5" s="389">
        <f>'3. MGMP Sector'!H6</f>
        <v>2024</v>
      </c>
    </row>
    <row r="6" spans="2:8" ht="15" customHeight="1" x14ac:dyDescent="0.35">
      <c r="B6" s="386"/>
      <c r="C6" s="388"/>
      <c r="D6" s="388"/>
      <c r="E6" s="388"/>
      <c r="F6" s="388"/>
      <c r="G6" s="388"/>
      <c r="H6" s="390"/>
    </row>
    <row r="7" spans="2:8" ht="31.5" customHeight="1" x14ac:dyDescent="0.35">
      <c r="B7" s="67" t="s">
        <v>30</v>
      </c>
      <c r="C7" s="68"/>
      <c r="D7" s="69"/>
      <c r="E7" s="527">
        <v>1176.3800000000001</v>
      </c>
      <c r="F7" s="528">
        <v>611.70000000000005</v>
      </c>
      <c r="G7" s="69"/>
      <c r="H7" s="70"/>
    </row>
    <row r="8" spans="2:8" ht="18.5" x14ac:dyDescent="0.35">
      <c r="B8" s="71" t="s">
        <v>31</v>
      </c>
      <c r="C8" s="72">
        <f>SUM(C9:C11)</f>
        <v>0</v>
      </c>
      <c r="D8" s="72">
        <f t="shared" ref="D8:H8" si="0">SUM(D9:D11)</f>
        <v>0</v>
      </c>
      <c r="E8" s="72">
        <f t="shared" si="0"/>
        <v>0</v>
      </c>
      <c r="F8" s="72">
        <f t="shared" si="0"/>
        <v>0</v>
      </c>
      <c r="G8" s="72">
        <f t="shared" si="0"/>
        <v>0</v>
      </c>
      <c r="H8" s="73">
        <f t="shared" si="0"/>
        <v>0</v>
      </c>
    </row>
    <row r="9" spans="2:8" ht="18.5" x14ac:dyDescent="0.35">
      <c r="B9" s="74" t="s">
        <v>34</v>
      </c>
      <c r="C9" s="75"/>
      <c r="D9" s="76"/>
      <c r="E9" s="76"/>
      <c r="F9" s="76"/>
      <c r="G9" s="76"/>
      <c r="H9" s="77"/>
    </row>
    <row r="10" spans="2:8" ht="18.5" x14ac:dyDescent="0.35">
      <c r="B10" s="74" t="s">
        <v>35</v>
      </c>
      <c r="C10" s="75"/>
      <c r="D10" s="76"/>
      <c r="E10" s="76"/>
      <c r="F10" s="76"/>
      <c r="G10" s="76"/>
      <c r="H10" s="77"/>
    </row>
    <row r="11" spans="2:8" ht="18.5" x14ac:dyDescent="0.35">
      <c r="B11" s="78" t="s">
        <v>36</v>
      </c>
      <c r="C11" s="79"/>
      <c r="D11" s="80"/>
      <c r="E11" s="80"/>
      <c r="F11" s="80"/>
      <c r="G11" s="80"/>
      <c r="H11" s="81"/>
    </row>
    <row r="12" spans="2:8" ht="39.75" customHeight="1" x14ac:dyDescent="0.35">
      <c r="B12" s="62" t="s">
        <v>832</v>
      </c>
      <c r="C12" s="63">
        <f>+C7+C8</f>
        <v>0</v>
      </c>
      <c r="D12" s="63">
        <f t="shared" ref="D12:H12" si="1">+D7+D8</f>
        <v>0</v>
      </c>
      <c r="E12" s="63">
        <f t="shared" si="1"/>
        <v>1176.3800000000001</v>
      </c>
      <c r="F12" s="63">
        <f t="shared" si="1"/>
        <v>611.70000000000005</v>
      </c>
      <c r="G12" s="63">
        <f t="shared" si="1"/>
        <v>0</v>
      </c>
      <c r="H12" s="64">
        <f t="shared" si="1"/>
        <v>0</v>
      </c>
    </row>
    <row r="13" spans="2:8" ht="15.75" customHeight="1" x14ac:dyDescent="0.35">
      <c r="B13" s="30" t="str">
        <f>+'3. MGMP Sector'!A13</f>
        <v>* Apropiación vigente a 30 de abril de 2020, SIN descontar partidas suspendidas</v>
      </c>
      <c r="C13" s="30"/>
      <c r="D13" s="30"/>
      <c r="E13" s="13"/>
      <c r="F13" s="13"/>
      <c r="G13" s="13"/>
      <c r="H13" s="13"/>
    </row>
    <row r="14" spans="2:8" ht="15" customHeight="1" x14ac:dyDescent="0.35">
      <c r="B14" s="30" t="str">
        <f>+'3. MGMP Sector'!A14</f>
        <v>** Apropiación vigente a 30 de abril de 2020, descontando partidas suspendidas</v>
      </c>
      <c r="C14" s="30"/>
      <c r="D14" s="30"/>
      <c r="E14" s="13"/>
      <c r="F14" s="13"/>
      <c r="G14" s="13"/>
      <c r="H14" s="13"/>
    </row>
  </sheetData>
  <mergeCells count="8">
    <mergeCell ref="E4:H4"/>
    <mergeCell ref="B5:B6"/>
    <mergeCell ref="C5:C6"/>
    <mergeCell ref="D5:D6"/>
    <mergeCell ref="E5:E6"/>
    <mergeCell ref="F5:F6"/>
    <mergeCell ref="G5:G6"/>
    <mergeCell ref="H5: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7" tint="-0.499984740745262"/>
  </sheetPr>
  <dimension ref="A1:C15"/>
  <sheetViews>
    <sheetView zoomScale="70" zoomScaleNormal="70" workbookViewId="0">
      <selection activeCell="D21" sqref="D21"/>
    </sheetView>
  </sheetViews>
  <sheetFormatPr baseColWidth="10" defaultColWidth="11.453125" defaultRowHeight="14.5" x14ac:dyDescent="0.35"/>
  <cols>
    <col min="1" max="1" width="14.1796875" style="4" customWidth="1"/>
    <col min="2" max="3" width="23.54296875" style="4" customWidth="1"/>
    <col min="4" max="16384" width="11.453125" style="4"/>
  </cols>
  <sheetData>
    <row r="1" spans="1:3" ht="28.5" x14ac:dyDescent="0.65">
      <c r="A1" s="25" t="str">
        <f>"3.1 Vigencias Futuras "&amp;'1. Principales Metas'!H3</f>
        <v>3.1 Vigencias Futuras MGMP 2021 - 2024</v>
      </c>
    </row>
    <row r="9" spans="1:3" ht="21" x14ac:dyDescent="0.35">
      <c r="A9" s="31" t="s">
        <v>60</v>
      </c>
      <c r="B9" s="31" t="s">
        <v>59</v>
      </c>
      <c r="C9" s="31" t="s">
        <v>554</v>
      </c>
    </row>
    <row r="10" spans="1:3" ht="18" x14ac:dyDescent="0.35">
      <c r="A10" s="529">
        <v>2020</v>
      </c>
      <c r="B10" s="529"/>
      <c r="C10" s="529"/>
    </row>
    <row r="11" spans="1:3" ht="18" x14ac:dyDescent="0.35">
      <c r="A11" s="529">
        <f>+A10+1</f>
        <v>2021</v>
      </c>
      <c r="B11" s="302">
        <v>94341</v>
      </c>
      <c r="C11" s="302">
        <v>1176.4000000000001</v>
      </c>
    </row>
    <row r="12" spans="1:3" ht="18" x14ac:dyDescent="0.35">
      <c r="A12" s="529">
        <f t="shared" ref="A12:A15" si="0">+A11+1</f>
        <v>2022</v>
      </c>
      <c r="B12" s="302">
        <v>97171.23000000001</v>
      </c>
      <c r="C12" s="302">
        <v>611.70000000000005</v>
      </c>
    </row>
    <row r="13" spans="1:3" ht="18" x14ac:dyDescent="0.35">
      <c r="A13" s="529">
        <f t="shared" si="0"/>
        <v>2023</v>
      </c>
      <c r="B13" s="302">
        <v>100086.36690000001</v>
      </c>
      <c r="C13" s="302"/>
    </row>
    <row r="14" spans="1:3" ht="18" x14ac:dyDescent="0.35">
      <c r="A14" s="529">
        <f t="shared" si="0"/>
        <v>2024</v>
      </c>
      <c r="B14" s="302">
        <v>103088.957907</v>
      </c>
      <c r="C14" s="302"/>
    </row>
    <row r="15" spans="1:3" ht="18" x14ac:dyDescent="0.35">
      <c r="A15" s="529">
        <f t="shared" si="0"/>
        <v>2025</v>
      </c>
      <c r="B15" s="529"/>
      <c r="C15" s="52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tint="-0.249977111117893"/>
  </sheetPr>
  <dimension ref="B1:L20"/>
  <sheetViews>
    <sheetView zoomScale="85" zoomScaleNormal="85" workbookViewId="0">
      <selection activeCell="M7" sqref="M7"/>
    </sheetView>
  </sheetViews>
  <sheetFormatPr baseColWidth="10" defaultColWidth="11.453125" defaultRowHeight="14.5" x14ac:dyDescent="0.35"/>
  <cols>
    <col min="1" max="1" width="11.453125" style="4"/>
    <col min="2" max="2" width="57.1796875" style="4" bestFit="1" customWidth="1"/>
    <col min="3" max="8" width="12.6328125" style="4" bestFit="1" customWidth="1"/>
    <col min="9" max="9" width="7.6328125" style="4" bestFit="1" customWidth="1"/>
    <col min="10" max="12" width="6.08984375" style="4" bestFit="1" customWidth="1"/>
    <col min="13" max="16384" width="11.453125" style="4"/>
  </cols>
  <sheetData>
    <row r="1" spans="2:12" ht="30" x14ac:dyDescent="0.35">
      <c r="B1" s="32" t="str">
        <f>"4. Solicitud MGMP "&amp;'1. Principales Metas'!S3&amp;"Funcionamiento"</f>
        <v>4. Solicitud MGMP Funcionamiento</v>
      </c>
    </row>
    <row r="4" spans="2:12" ht="24" customHeight="1" x14ac:dyDescent="0.4">
      <c r="B4" s="281" t="s">
        <v>0</v>
      </c>
      <c r="C4" s="282"/>
      <c r="D4" s="282"/>
      <c r="E4" s="394" t="str">
        <f>+'2. Ingresos'!C3</f>
        <v>MGMP 2021 - 2024</v>
      </c>
      <c r="F4" s="395"/>
      <c r="G4" s="395"/>
      <c r="H4" s="395"/>
      <c r="I4" s="395"/>
      <c r="J4" s="395"/>
      <c r="K4" s="395"/>
      <c r="L4" s="396"/>
    </row>
    <row r="5" spans="2:12" ht="18" x14ac:dyDescent="0.35">
      <c r="B5" s="397" t="s">
        <v>30</v>
      </c>
      <c r="C5" s="530" t="str">
        <f>+'3. MGMP Sector'!C6</f>
        <v>2020*</v>
      </c>
      <c r="D5" s="530" t="str">
        <f>+'3. MGMP Sector'!D6</f>
        <v>2020**</v>
      </c>
      <c r="E5" s="530">
        <f>+'3. MGMP Sector'!E6</f>
        <v>2021</v>
      </c>
      <c r="F5" s="530">
        <f>+'3. MGMP Sector'!F6</f>
        <v>2022</v>
      </c>
      <c r="G5" s="530">
        <f>+'3. MGMP Sector'!G6</f>
        <v>2023</v>
      </c>
      <c r="H5" s="530">
        <f>+'3. MGMP Sector'!H6</f>
        <v>2024</v>
      </c>
      <c r="I5" s="531" t="s">
        <v>13</v>
      </c>
      <c r="J5" s="531" t="s">
        <v>13</v>
      </c>
      <c r="K5" s="531" t="s">
        <v>13</v>
      </c>
      <c r="L5" s="532" t="s">
        <v>13</v>
      </c>
    </row>
    <row r="6" spans="2:12" ht="18" x14ac:dyDescent="0.35">
      <c r="B6" s="398"/>
      <c r="C6" s="533"/>
      <c r="D6" s="533"/>
      <c r="E6" s="533"/>
      <c r="F6" s="533"/>
      <c r="G6" s="533"/>
      <c r="H6" s="533"/>
      <c r="I6" s="534" t="str">
        <f>+'3. MGMP Sector'!I7</f>
        <v>21/20</v>
      </c>
      <c r="J6" s="534" t="str">
        <f>+'3. MGMP Sector'!J7</f>
        <v>22/21</v>
      </c>
      <c r="K6" s="534" t="str">
        <f>+'3. MGMP Sector'!K7</f>
        <v>23/22</v>
      </c>
      <c r="L6" s="535" t="str">
        <f>+'3. MGMP Sector'!L7</f>
        <v>24/23</v>
      </c>
    </row>
    <row r="7" spans="2:12" ht="17.5" x14ac:dyDescent="0.35">
      <c r="B7" s="100" t="s">
        <v>833</v>
      </c>
      <c r="C7" s="536">
        <v>32695</v>
      </c>
      <c r="D7" s="536">
        <v>32695</v>
      </c>
      <c r="E7" s="536">
        <v>36050</v>
      </c>
      <c r="F7" s="536">
        <f>+E7*1.03</f>
        <v>37131.5</v>
      </c>
      <c r="G7" s="536">
        <f t="shared" ref="G7:H9" si="0">F7*1.03</f>
        <v>38245.445</v>
      </c>
      <c r="H7" s="536">
        <f t="shared" si="0"/>
        <v>39392.808349999999</v>
      </c>
      <c r="I7" s="537">
        <f>IF(E7="",0,(E7/D7)-1)</f>
        <v>0.10261507875821985</v>
      </c>
      <c r="J7" s="537">
        <f t="shared" ref="J7:L7" si="1">IF(F7="",0,(F7/E7)-1)</f>
        <v>3.0000000000000027E-2</v>
      </c>
      <c r="K7" s="537">
        <f t="shared" si="1"/>
        <v>3.0000000000000027E-2</v>
      </c>
      <c r="L7" s="537">
        <f t="shared" si="1"/>
        <v>3.0000000000000027E-2</v>
      </c>
    </row>
    <row r="8" spans="2:12" ht="17.5" x14ac:dyDescent="0.35">
      <c r="B8" s="100" t="s">
        <v>834</v>
      </c>
      <c r="C8" s="536">
        <v>12599.9</v>
      </c>
      <c r="D8" s="536">
        <v>12599.9</v>
      </c>
      <c r="E8" s="536">
        <v>5005</v>
      </c>
      <c r="F8" s="536">
        <f>+E8*1.03</f>
        <v>5155.1500000000005</v>
      </c>
      <c r="G8" s="536">
        <f t="shared" si="0"/>
        <v>5309.8045000000011</v>
      </c>
      <c r="H8" s="536">
        <f t="shared" si="0"/>
        <v>5469.0986350000012</v>
      </c>
      <c r="I8" s="537">
        <f>IF(E8="",0,(E8/D8)-1)</f>
        <v>-0.60277462519543801</v>
      </c>
      <c r="J8" s="537">
        <f t="shared" ref="J8:J9" si="2">IF(F8="",0,(F8/E8)-1)</f>
        <v>3.0000000000000027E-2</v>
      </c>
      <c r="K8" s="537">
        <f t="shared" ref="K8:K9" si="3">IF(G8="",0,(G8/F8)-1)</f>
        <v>3.0000000000000027E-2</v>
      </c>
      <c r="L8" s="537">
        <f t="shared" ref="L8:L9" si="4">IF(H8="",0,(H8/G8)-1)</f>
        <v>3.0000000000000027E-2</v>
      </c>
    </row>
    <row r="9" spans="2:12" ht="17.5" x14ac:dyDescent="0.35">
      <c r="B9" s="100" t="s">
        <v>835</v>
      </c>
      <c r="C9" s="536">
        <v>900.64499999999998</v>
      </c>
      <c r="D9" s="536">
        <v>900.64499999999998</v>
      </c>
      <c r="E9" s="536">
        <v>2250</v>
      </c>
      <c r="F9" s="536">
        <f>+E9*1.03</f>
        <v>2317.5</v>
      </c>
      <c r="G9" s="536">
        <f t="shared" si="0"/>
        <v>2387.0250000000001</v>
      </c>
      <c r="H9" s="536">
        <f t="shared" si="0"/>
        <v>2458.6357500000004</v>
      </c>
      <c r="I9" s="537">
        <f>IF(E9="",0,(E9/D9)-1)</f>
        <v>1.4982096164415504</v>
      </c>
      <c r="J9" s="537">
        <f t="shared" si="2"/>
        <v>3.0000000000000027E-2</v>
      </c>
      <c r="K9" s="537">
        <f t="shared" si="3"/>
        <v>3.0000000000000027E-2</v>
      </c>
      <c r="L9" s="537">
        <f t="shared" si="4"/>
        <v>3.0000000000000027E-2</v>
      </c>
    </row>
    <row r="10" spans="2:12" ht="17.5" x14ac:dyDescent="0.35">
      <c r="B10" s="100" t="s">
        <v>836</v>
      </c>
      <c r="C10" s="536"/>
      <c r="D10" s="536"/>
      <c r="E10" s="536"/>
      <c r="F10" s="536"/>
      <c r="G10" s="536"/>
      <c r="H10" s="536"/>
      <c r="I10" s="537">
        <v>0</v>
      </c>
      <c r="J10" s="537">
        <v>0</v>
      </c>
      <c r="K10" s="537">
        <v>0</v>
      </c>
      <c r="L10" s="537">
        <v>0</v>
      </c>
    </row>
    <row r="11" spans="2:12" ht="17.5" x14ac:dyDescent="0.35">
      <c r="B11" s="100" t="s">
        <v>837</v>
      </c>
      <c r="C11" s="536"/>
      <c r="D11" s="536"/>
      <c r="E11" s="536"/>
      <c r="F11" s="536"/>
      <c r="G11" s="536"/>
      <c r="H11" s="536"/>
      <c r="I11" s="537">
        <v>0</v>
      </c>
      <c r="J11" s="537">
        <v>0</v>
      </c>
      <c r="K11" s="537">
        <v>0</v>
      </c>
      <c r="L11" s="537">
        <v>0</v>
      </c>
    </row>
    <row r="12" spans="2:12" ht="17.5" x14ac:dyDescent="0.35">
      <c r="B12" s="100" t="s">
        <v>838</v>
      </c>
      <c r="C12" s="536"/>
      <c r="D12" s="536"/>
      <c r="E12" s="536"/>
      <c r="F12" s="536"/>
      <c r="G12" s="536"/>
      <c r="H12" s="536"/>
      <c r="I12" s="537">
        <v>0</v>
      </c>
      <c r="J12" s="537">
        <v>0</v>
      </c>
      <c r="K12" s="537">
        <v>0</v>
      </c>
      <c r="L12" s="537">
        <v>0</v>
      </c>
    </row>
    <row r="13" spans="2:12" ht="17.5" x14ac:dyDescent="0.35">
      <c r="B13" s="100" t="s">
        <v>839</v>
      </c>
      <c r="C13" s="536"/>
      <c r="D13" s="536"/>
      <c r="E13" s="536"/>
      <c r="F13" s="536"/>
      <c r="G13" s="536"/>
      <c r="H13" s="536"/>
      <c r="I13" s="537">
        <v>0</v>
      </c>
      <c r="J13" s="537">
        <v>0</v>
      </c>
      <c r="K13" s="537">
        <v>0</v>
      </c>
      <c r="L13" s="537">
        <v>0</v>
      </c>
    </row>
    <row r="14" spans="2:12" ht="17.5" x14ac:dyDescent="0.35">
      <c r="B14" s="100" t="s">
        <v>840</v>
      </c>
      <c r="C14" s="536">
        <v>734.05499999999995</v>
      </c>
      <c r="D14" s="536">
        <v>734.05499999999995</v>
      </c>
      <c r="E14" s="536">
        <v>756.80799999999999</v>
      </c>
      <c r="F14" s="536">
        <f>+E14*1.03</f>
        <v>779.51224000000002</v>
      </c>
      <c r="G14" s="536">
        <f>F14*1.03</f>
        <v>802.89760720000004</v>
      </c>
      <c r="H14" s="536">
        <f>G14*1.03</f>
        <v>826.98453541600009</v>
      </c>
      <c r="I14" s="538">
        <f>IF(E14="",0,(E14/D14)-1)</f>
        <v>3.0996314990021201E-2</v>
      </c>
      <c r="J14" s="538">
        <f t="shared" ref="J14:J15" si="5">IF(F14="",0,(F14/E14)-1)</f>
        <v>3.0000000000000027E-2</v>
      </c>
      <c r="K14" s="538">
        <f t="shared" ref="K14:K15" si="6">IF(G14="",0,(G14/F14)-1)</f>
        <v>3.0000000000000027E-2</v>
      </c>
      <c r="L14" s="538">
        <f t="shared" ref="L14:L15" si="7">IF(H14="",0,(H14/G14)-1)</f>
        <v>3.0000000000000027E-2</v>
      </c>
    </row>
    <row r="15" spans="2:12" ht="17.5" x14ac:dyDescent="0.35">
      <c r="B15" s="99" t="s">
        <v>41</v>
      </c>
      <c r="C15" s="539">
        <f t="shared" ref="C15:H15" si="8">C7+C8+C9+C14</f>
        <v>46929.599999999999</v>
      </c>
      <c r="D15" s="539">
        <f t="shared" si="8"/>
        <v>46929.599999999999</v>
      </c>
      <c r="E15" s="539">
        <f t="shared" si="8"/>
        <v>44061.807999999997</v>
      </c>
      <c r="F15" s="539">
        <f t="shared" si="8"/>
        <v>45383.662240000005</v>
      </c>
      <c r="G15" s="539">
        <f t="shared" si="8"/>
        <v>46745.1721072</v>
      </c>
      <c r="H15" s="539">
        <f t="shared" si="8"/>
        <v>48147.527270416002</v>
      </c>
      <c r="I15" s="538">
        <f>IF(E15="",0,(E15/D15)-1)</f>
        <v>-6.1108383621424456E-2</v>
      </c>
      <c r="J15" s="538">
        <f t="shared" si="5"/>
        <v>3.0000000000000249E-2</v>
      </c>
      <c r="K15" s="538">
        <f t="shared" si="6"/>
        <v>2.9999999999999805E-2</v>
      </c>
      <c r="L15" s="538">
        <f t="shared" si="7"/>
        <v>3.0000000000000027E-2</v>
      </c>
    </row>
    <row r="16" spans="2:12" ht="17.5" x14ac:dyDescent="0.35">
      <c r="B16" s="65" t="s">
        <v>42</v>
      </c>
      <c r="C16" s="540"/>
      <c r="D16" s="541"/>
      <c r="E16" s="541"/>
      <c r="F16" s="541"/>
      <c r="G16" s="541"/>
      <c r="H16" s="541"/>
      <c r="I16" s="542">
        <v>0</v>
      </c>
      <c r="J16" s="542">
        <v>0</v>
      </c>
      <c r="K16" s="542">
        <v>0</v>
      </c>
      <c r="L16" s="543">
        <v>0</v>
      </c>
    </row>
    <row r="17" spans="2:12" ht="15.75" customHeight="1" x14ac:dyDescent="0.35">
      <c r="B17" s="66" t="s">
        <v>43</v>
      </c>
      <c r="C17" s="544" t="s">
        <v>841</v>
      </c>
      <c r="D17" s="544" t="s">
        <v>841</v>
      </c>
      <c r="E17" s="544" t="s">
        <v>841</v>
      </c>
      <c r="F17" s="544" t="s">
        <v>841</v>
      </c>
      <c r="G17" s="544" t="s">
        <v>841</v>
      </c>
      <c r="H17" s="544" t="s">
        <v>841</v>
      </c>
      <c r="I17" s="545">
        <v>0</v>
      </c>
      <c r="J17" s="545">
        <v>0</v>
      </c>
      <c r="K17" s="545">
        <v>0</v>
      </c>
      <c r="L17" s="546">
        <v>0</v>
      </c>
    </row>
    <row r="18" spans="2:12" s="279" customFormat="1" ht="15.75" customHeight="1" x14ac:dyDescent="0.35">
      <c r="B18" s="391" t="s">
        <v>842</v>
      </c>
      <c r="C18" s="391"/>
      <c r="D18" s="391"/>
      <c r="E18" s="391"/>
      <c r="F18" s="391"/>
      <c r="G18" s="391"/>
      <c r="H18" s="391"/>
      <c r="I18" s="391"/>
      <c r="J18" s="391"/>
      <c r="K18" s="391"/>
      <c r="L18" s="391"/>
    </row>
    <row r="19" spans="2:12" s="279" customFormat="1" ht="15.75" customHeight="1" x14ac:dyDescent="0.35">
      <c r="B19" s="280" t="str">
        <f>+'3. MGMP Sector'!A13</f>
        <v>* Apropiación vigente a 30 de abril de 2020, SIN descontar partidas suspendidas</v>
      </c>
      <c r="C19" s="280"/>
      <c r="D19" s="280"/>
      <c r="E19" s="280"/>
      <c r="F19" s="280"/>
      <c r="G19" s="280"/>
      <c r="H19" s="392"/>
      <c r="I19" s="392"/>
      <c r="J19" s="392"/>
      <c r="K19" s="392"/>
      <c r="L19" s="392"/>
    </row>
    <row r="20" spans="2:12" s="279" customFormat="1" x14ac:dyDescent="0.35">
      <c r="B20" s="280" t="str">
        <f>+'3. MGMP Sector'!A14</f>
        <v>** Apropiación vigente a 30 de abril de 2020, descontando partidas suspendidas</v>
      </c>
      <c r="C20" s="280"/>
      <c r="D20" s="280"/>
      <c r="E20" s="280"/>
      <c r="F20" s="280"/>
      <c r="G20" s="280"/>
      <c r="H20" s="280"/>
      <c r="I20" s="280"/>
      <c r="J20" s="280"/>
      <c r="K20" s="393"/>
      <c r="L20" s="393"/>
    </row>
  </sheetData>
  <mergeCells count="12">
    <mergeCell ref="B18:L18"/>
    <mergeCell ref="H19:J19"/>
    <mergeCell ref="K19:L19"/>
    <mergeCell ref="K20:L20"/>
    <mergeCell ref="E4:L4"/>
    <mergeCell ref="B5:B6"/>
    <mergeCell ref="C5:C6"/>
    <mergeCell ref="D5:D6"/>
    <mergeCell ref="E5:E6"/>
    <mergeCell ref="F5:F6"/>
    <mergeCell ref="G5:G6"/>
    <mergeCell ref="H5:H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tint="-0.249977111117893"/>
  </sheetPr>
  <dimension ref="B1:N19"/>
  <sheetViews>
    <sheetView zoomScale="80" zoomScaleNormal="80" workbookViewId="0">
      <selection activeCell="D11" sqref="D11"/>
    </sheetView>
  </sheetViews>
  <sheetFormatPr baseColWidth="10" defaultColWidth="11.453125" defaultRowHeight="14.5" x14ac:dyDescent="0.35"/>
  <cols>
    <col min="1" max="1" width="2.1796875" style="4" customWidth="1"/>
    <col min="2" max="2" width="62.1796875" style="4" customWidth="1"/>
    <col min="3" max="8" width="12.1796875" style="4" customWidth="1"/>
    <col min="9" max="12" width="10.81640625" style="4" customWidth="1"/>
    <col min="13" max="23" width="15.453125" style="4" customWidth="1"/>
    <col min="24" max="16384" width="11.453125" style="4"/>
  </cols>
  <sheetData>
    <row r="1" spans="2:14" ht="30" x14ac:dyDescent="0.35">
      <c r="B1" s="18" t="str">
        <f>"4.1 MGMP "&amp;'1. Principales Metas'!S3&amp;" Funcionamiento"</f>
        <v>4.1 MGMP  Funcionamiento</v>
      </c>
    </row>
    <row r="2" spans="2:14" ht="15" thickBot="1" x14ac:dyDescent="0.4"/>
    <row r="3" spans="2:14" x14ac:dyDescent="0.35">
      <c r="B3" s="35" t="s">
        <v>0</v>
      </c>
      <c r="C3" s="112"/>
      <c r="D3" s="113"/>
      <c r="E3" s="400" t="str">
        <f>+'3. MGMP Sector'!E5</f>
        <v>Solicitud MGMP 2021 - 2024</v>
      </c>
      <c r="F3" s="401"/>
      <c r="G3" s="401"/>
      <c r="H3" s="401"/>
      <c r="I3" s="401"/>
      <c r="J3" s="401"/>
      <c r="K3" s="401"/>
      <c r="L3" s="402"/>
    </row>
    <row r="4" spans="2:14" ht="18.5" x14ac:dyDescent="0.35">
      <c r="B4" s="403" t="s">
        <v>37</v>
      </c>
      <c r="C4" s="387" t="str">
        <f>+'3. MGMP Sector'!C6</f>
        <v>2020*</v>
      </c>
      <c r="D4" s="387" t="str">
        <f>+'3. MGMP Sector'!D6</f>
        <v>2020**</v>
      </c>
      <c r="E4" s="387">
        <f>+'3. MGMP Sector'!E6</f>
        <v>2021</v>
      </c>
      <c r="F4" s="387">
        <f>+'3. MGMP Sector'!F6</f>
        <v>2022</v>
      </c>
      <c r="G4" s="387">
        <f>+'3. MGMP Sector'!G6</f>
        <v>2023</v>
      </c>
      <c r="H4" s="387">
        <f>+'3. MGMP Sector'!H6</f>
        <v>2024</v>
      </c>
      <c r="I4" s="335" t="s">
        <v>13</v>
      </c>
      <c r="J4" s="335" t="s">
        <v>13</v>
      </c>
      <c r="K4" s="335" t="s">
        <v>13</v>
      </c>
      <c r="L4" s="337" t="s">
        <v>13</v>
      </c>
    </row>
    <row r="5" spans="2:14" ht="18.5" x14ac:dyDescent="0.35">
      <c r="B5" s="404"/>
      <c r="C5" s="388"/>
      <c r="D5" s="388"/>
      <c r="E5" s="388"/>
      <c r="F5" s="388"/>
      <c r="G5" s="388"/>
      <c r="H5" s="388"/>
      <c r="I5" s="336" t="str">
        <f>+'3. MGMP Sector'!I7</f>
        <v>21/20</v>
      </c>
      <c r="J5" s="336" t="str">
        <f>+'3. MGMP Sector'!J7</f>
        <v>22/21</v>
      </c>
      <c r="K5" s="336" t="str">
        <f>+'3. MGMP Sector'!K7</f>
        <v>23/22</v>
      </c>
      <c r="L5" s="338" t="str">
        <f>+'3. MGMP Sector'!L7</f>
        <v>24/23</v>
      </c>
    </row>
    <row r="6" spans="2:14" ht="29.25" customHeight="1" x14ac:dyDescent="0.35">
      <c r="B6" s="294" t="s">
        <v>3255</v>
      </c>
      <c r="C6" s="547">
        <f t="shared" ref="C6:H6" si="0">C7+C8+C9+C14</f>
        <v>46929.599999999999</v>
      </c>
      <c r="D6" s="547">
        <f t="shared" si="0"/>
        <v>46929.599999999999</v>
      </c>
      <c r="E6" s="547">
        <f t="shared" si="0"/>
        <v>44061.807999999997</v>
      </c>
      <c r="F6" s="547">
        <f t="shared" si="0"/>
        <v>45383.662240000005</v>
      </c>
      <c r="G6" s="547">
        <f t="shared" si="0"/>
        <v>46745.1721072</v>
      </c>
      <c r="H6" s="548">
        <f t="shared" si="0"/>
        <v>48147.527270416002</v>
      </c>
      <c r="I6" s="549">
        <f>IF(E6="",0,(E6/D6)-1)</f>
        <v>-6.1108383621424456E-2</v>
      </c>
      <c r="J6" s="549">
        <f>IF(F6="",0,(F6/E6)-1)</f>
        <v>3.0000000000000249E-2</v>
      </c>
      <c r="K6" s="549">
        <f>IF(G6="",0,(G6/F6)-1)</f>
        <v>2.9999999999999805E-2</v>
      </c>
      <c r="L6" s="549">
        <f>IF(H6="",0,(H6/G6)-1)</f>
        <v>3.0000000000000027E-2</v>
      </c>
    </row>
    <row r="7" spans="2:14" ht="17.5" x14ac:dyDescent="0.35">
      <c r="B7" s="295" t="s">
        <v>833</v>
      </c>
      <c r="C7" s="550">
        <v>32695</v>
      </c>
      <c r="D7" s="550">
        <v>32695</v>
      </c>
      <c r="E7" s="550">
        <v>36050</v>
      </c>
      <c r="F7" s="550">
        <f>+E7*1.03</f>
        <v>37131.5</v>
      </c>
      <c r="G7" s="550">
        <f t="shared" ref="G7:H9" si="1">F7*1.03</f>
        <v>38245.445</v>
      </c>
      <c r="H7" s="551">
        <f t="shared" si="1"/>
        <v>39392.808349999999</v>
      </c>
      <c r="I7" s="552">
        <f t="shared" ref="I7:I14" si="2">IF(E7="",0,(E7/D7)-1)</f>
        <v>0.10261507875821985</v>
      </c>
      <c r="J7" s="552">
        <f t="shared" ref="J7:J14" si="3">IF(F7="",0,(F7/E7)-1)</f>
        <v>3.0000000000000027E-2</v>
      </c>
      <c r="K7" s="552">
        <f t="shared" ref="K7:K14" si="4">IF(G7="",0,(G7/F7)-1)</f>
        <v>3.0000000000000027E-2</v>
      </c>
      <c r="L7" s="552">
        <f t="shared" ref="L7:L14" si="5">IF(H7="",0,(H7/G7)-1)</f>
        <v>3.0000000000000027E-2</v>
      </c>
      <c r="N7" s="300">
        <f>E7-D7</f>
        <v>3355</v>
      </c>
    </row>
    <row r="8" spans="2:14" ht="17.5" x14ac:dyDescent="0.35">
      <c r="B8" s="295" t="s">
        <v>834</v>
      </c>
      <c r="C8" s="550">
        <v>12599.9</v>
      </c>
      <c r="D8" s="550">
        <v>12599.9</v>
      </c>
      <c r="E8" s="550">
        <v>5005</v>
      </c>
      <c r="F8" s="550">
        <f>+E8*1.03</f>
        <v>5155.1500000000005</v>
      </c>
      <c r="G8" s="550">
        <f t="shared" si="1"/>
        <v>5309.8045000000011</v>
      </c>
      <c r="H8" s="551">
        <f t="shared" si="1"/>
        <v>5469.0986350000012</v>
      </c>
      <c r="I8" s="552">
        <f t="shared" si="2"/>
        <v>-0.60277462519543801</v>
      </c>
      <c r="J8" s="552">
        <f t="shared" si="3"/>
        <v>3.0000000000000027E-2</v>
      </c>
      <c r="K8" s="552">
        <f t="shared" si="4"/>
        <v>3.0000000000000027E-2</v>
      </c>
      <c r="L8" s="552">
        <f t="shared" si="5"/>
        <v>3.0000000000000027E-2</v>
      </c>
      <c r="N8" s="300">
        <f t="shared" ref="N8:N14" si="6">E8-D8</f>
        <v>-7594.9</v>
      </c>
    </row>
    <row r="9" spans="2:14" ht="17.5" x14ac:dyDescent="0.35">
      <c r="B9" s="295" t="s">
        <v>835</v>
      </c>
      <c r="C9" s="550">
        <v>900.64499999999998</v>
      </c>
      <c r="D9" s="550">
        <v>900.64499999999998</v>
      </c>
      <c r="E9" s="550">
        <v>2250</v>
      </c>
      <c r="F9" s="550">
        <f>+E9*1.03</f>
        <v>2317.5</v>
      </c>
      <c r="G9" s="550">
        <f t="shared" si="1"/>
        <v>2387.0250000000001</v>
      </c>
      <c r="H9" s="551">
        <f t="shared" si="1"/>
        <v>2458.6357500000004</v>
      </c>
      <c r="I9" s="552">
        <f t="shared" si="2"/>
        <v>1.4982096164415504</v>
      </c>
      <c r="J9" s="552">
        <f t="shared" si="3"/>
        <v>3.0000000000000027E-2</v>
      </c>
      <c r="K9" s="552">
        <f t="shared" si="4"/>
        <v>3.0000000000000027E-2</v>
      </c>
      <c r="L9" s="552">
        <f t="shared" si="5"/>
        <v>3.0000000000000027E-2</v>
      </c>
      <c r="N9" s="300">
        <f t="shared" si="6"/>
        <v>1349.355</v>
      </c>
    </row>
    <row r="10" spans="2:14" ht="17.5" x14ac:dyDescent="0.35">
      <c r="B10" s="295" t="s">
        <v>836</v>
      </c>
      <c r="C10" s="550"/>
      <c r="D10" s="550"/>
      <c r="E10" s="550"/>
      <c r="F10" s="550"/>
      <c r="G10" s="550"/>
      <c r="H10" s="551"/>
      <c r="I10" s="552">
        <f t="shared" si="2"/>
        <v>0</v>
      </c>
      <c r="J10" s="552">
        <f t="shared" si="3"/>
        <v>0</v>
      </c>
      <c r="K10" s="552">
        <f t="shared" si="4"/>
        <v>0</v>
      </c>
      <c r="L10" s="552">
        <f t="shared" si="5"/>
        <v>0</v>
      </c>
      <c r="N10" s="300">
        <f t="shared" si="6"/>
        <v>0</v>
      </c>
    </row>
    <row r="11" spans="2:14" ht="17.5" x14ac:dyDescent="0.35">
      <c r="B11" s="295" t="s">
        <v>837</v>
      </c>
      <c r="C11" s="550"/>
      <c r="D11" s="550"/>
      <c r="E11" s="550"/>
      <c r="F11" s="550"/>
      <c r="G11" s="550"/>
      <c r="H11" s="551"/>
      <c r="I11" s="552">
        <f t="shared" si="2"/>
        <v>0</v>
      </c>
      <c r="J11" s="552">
        <f t="shared" si="3"/>
        <v>0</v>
      </c>
      <c r="K11" s="552">
        <f t="shared" si="4"/>
        <v>0</v>
      </c>
      <c r="L11" s="552">
        <f t="shared" si="5"/>
        <v>0</v>
      </c>
      <c r="N11" s="300">
        <f t="shared" si="6"/>
        <v>0</v>
      </c>
    </row>
    <row r="12" spans="2:14" ht="17.5" x14ac:dyDescent="0.35">
      <c r="B12" s="295" t="s">
        <v>838</v>
      </c>
      <c r="C12" s="550"/>
      <c r="D12" s="550"/>
      <c r="E12" s="550"/>
      <c r="F12" s="550"/>
      <c r="G12" s="550"/>
      <c r="H12" s="551"/>
      <c r="I12" s="552">
        <f t="shared" si="2"/>
        <v>0</v>
      </c>
      <c r="J12" s="552">
        <f t="shared" si="3"/>
        <v>0</v>
      </c>
      <c r="K12" s="552">
        <f t="shared" si="4"/>
        <v>0</v>
      </c>
      <c r="L12" s="552">
        <f t="shared" si="5"/>
        <v>0</v>
      </c>
      <c r="N12" s="300">
        <f t="shared" si="6"/>
        <v>0</v>
      </c>
    </row>
    <row r="13" spans="2:14" ht="17.5" x14ac:dyDescent="0.35">
      <c r="B13" s="295" t="s">
        <v>839</v>
      </c>
      <c r="C13" s="550"/>
      <c r="D13" s="550"/>
      <c r="E13" s="550"/>
      <c r="F13" s="550"/>
      <c r="G13" s="550"/>
      <c r="H13" s="551"/>
      <c r="I13" s="552">
        <f t="shared" si="2"/>
        <v>0</v>
      </c>
      <c r="J13" s="552">
        <f t="shared" si="3"/>
        <v>0</v>
      </c>
      <c r="K13" s="552">
        <f t="shared" si="4"/>
        <v>0</v>
      </c>
      <c r="L13" s="552">
        <f t="shared" si="5"/>
        <v>0</v>
      </c>
      <c r="N13" s="300">
        <f t="shared" si="6"/>
        <v>0</v>
      </c>
    </row>
    <row r="14" spans="2:14" ht="17.5" x14ac:dyDescent="0.35">
      <c r="B14" s="295" t="s">
        <v>840</v>
      </c>
      <c r="C14" s="550">
        <v>734.05499999999995</v>
      </c>
      <c r="D14" s="550">
        <v>734.05499999999995</v>
      </c>
      <c r="E14" s="550">
        <v>756.80799999999999</v>
      </c>
      <c r="F14" s="550">
        <f>+E14*1.03</f>
        <v>779.51224000000002</v>
      </c>
      <c r="G14" s="550">
        <f>F14*1.03</f>
        <v>802.89760720000004</v>
      </c>
      <c r="H14" s="551">
        <f>G14*1.03</f>
        <v>826.98453541600009</v>
      </c>
      <c r="I14" s="552">
        <f t="shared" si="2"/>
        <v>3.0996314990021201E-2</v>
      </c>
      <c r="J14" s="552">
        <f t="shared" si="3"/>
        <v>3.0000000000000027E-2</v>
      </c>
      <c r="K14" s="552">
        <f t="shared" si="4"/>
        <v>3.0000000000000027E-2</v>
      </c>
      <c r="L14" s="552">
        <f t="shared" si="5"/>
        <v>3.0000000000000027E-2</v>
      </c>
      <c r="N14" s="300">
        <f t="shared" si="6"/>
        <v>22.753000000000043</v>
      </c>
    </row>
    <row r="15" spans="2:14" ht="18.5" x14ac:dyDescent="0.35">
      <c r="B15" s="295" t="s">
        <v>39</v>
      </c>
      <c r="C15" s="553"/>
      <c r="D15" s="553"/>
      <c r="E15" s="553"/>
      <c r="F15" s="553"/>
      <c r="G15" s="553"/>
      <c r="H15" s="553"/>
      <c r="I15" s="553"/>
      <c r="J15" s="553"/>
      <c r="K15" s="553"/>
      <c r="L15" s="553"/>
    </row>
    <row r="16" spans="2:14" x14ac:dyDescent="0.35">
      <c r="B16" s="405"/>
      <c r="C16" s="405"/>
      <c r="D16" s="405"/>
      <c r="E16" s="405"/>
      <c r="F16" s="405"/>
      <c r="G16" s="405"/>
      <c r="H16" s="405"/>
      <c r="I16" s="405"/>
      <c r="J16" s="405"/>
      <c r="K16" s="405"/>
      <c r="L16" s="405"/>
    </row>
    <row r="17" spans="2:12" x14ac:dyDescent="0.35">
      <c r="B17" s="406" t="str">
        <f>+'3. MGMP Sector'!A13</f>
        <v>* Apropiación vigente a 30 de abril de 2020, SIN descontar partidas suspendidas</v>
      </c>
      <c r="C17" s="406"/>
      <c r="D17" s="406"/>
      <c r="E17" s="406"/>
      <c r="F17" s="406"/>
      <c r="G17" s="406"/>
      <c r="H17" s="111"/>
      <c r="I17" s="405"/>
      <c r="J17" s="405"/>
      <c r="K17" s="405"/>
      <c r="L17" s="405"/>
    </row>
    <row r="18" spans="2:12" ht="15" customHeight="1" x14ac:dyDescent="0.35">
      <c r="B18" s="406" t="str">
        <f>+'3. MGMP Sector'!A14</f>
        <v>** Apropiación vigente a 30 de abril de 2020, descontando partidas suspendidas</v>
      </c>
      <c r="C18" s="406"/>
      <c r="D18" s="406"/>
      <c r="E18" s="406"/>
      <c r="F18" s="406"/>
      <c r="G18" s="406"/>
      <c r="H18" s="111"/>
      <c r="I18" s="405"/>
      <c r="J18" s="405"/>
      <c r="K18" s="405"/>
      <c r="L18" s="405"/>
    </row>
    <row r="19" spans="2:12" x14ac:dyDescent="0.35">
      <c r="B19" s="4" t="s">
        <v>3256</v>
      </c>
    </row>
  </sheetData>
  <mergeCells count="15">
    <mergeCell ref="B16:L16"/>
    <mergeCell ref="B17:G17"/>
    <mergeCell ref="I17:J17"/>
    <mergeCell ref="K17:L17"/>
    <mergeCell ref="B18:G18"/>
    <mergeCell ref="I18:J18"/>
    <mergeCell ref="K18:L18"/>
    <mergeCell ref="G4:G5"/>
    <mergeCell ref="H4:H5"/>
    <mergeCell ref="E3:L3"/>
    <mergeCell ref="B4:B5"/>
    <mergeCell ref="C4:C5"/>
    <mergeCell ref="D4:D5"/>
    <mergeCell ref="E4:E5"/>
    <mergeCell ref="F4:F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tint="-0.249977111117893"/>
  </sheetPr>
  <dimension ref="B1:J10"/>
  <sheetViews>
    <sheetView topLeftCell="A3" zoomScale="96" zoomScaleNormal="96" workbookViewId="0">
      <selection activeCell="B5" sqref="B5:C7"/>
    </sheetView>
  </sheetViews>
  <sheetFormatPr baseColWidth="10" defaultColWidth="11.453125" defaultRowHeight="14.5" x14ac:dyDescent="0.35"/>
  <cols>
    <col min="1" max="1" width="11.453125" style="4"/>
    <col min="2" max="2" width="16.54296875" style="4" customWidth="1"/>
    <col min="3" max="3" width="127.1796875" style="4" customWidth="1"/>
    <col min="4" max="4" width="11" style="4" bestFit="1" customWidth="1"/>
    <col min="5" max="8" width="8.453125" style="4" bestFit="1" customWidth="1"/>
    <col min="9" max="9" width="8.7265625" style="4" bestFit="1" customWidth="1"/>
    <col min="10" max="12" width="9" style="4" bestFit="1" customWidth="1"/>
    <col min="13" max="16384" width="11.453125" style="4"/>
  </cols>
  <sheetData>
    <row r="1" spans="2:10" ht="30" x14ac:dyDescent="0.35">
      <c r="B1" s="18" t="str">
        <f>"4.2 MGMP "&amp;'1. Principales Metas'!S3&amp;" Funcionamiento"</f>
        <v>4.2 MGMP  Funcionamiento</v>
      </c>
    </row>
    <row r="3" spans="2:10" ht="26" x14ac:dyDescent="0.35">
      <c r="B3" s="38" t="s">
        <v>2614</v>
      </c>
    </row>
    <row r="5" spans="2:10" ht="55.5" customHeight="1" x14ac:dyDescent="0.35">
      <c r="B5" s="302">
        <v>3355</v>
      </c>
      <c r="C5" s="303" t="s">
        <v>3259</v>
      </c>
      <c r="D5" s="298"/>
      <c r="E5" s="298"/>
      <c r="F5" s="298"/>
      <c r="G5" s="298"/>
      <c r="H5" s="298"/>
      <c r="I5" s="298"/>
      <c r="J5" s="298"/>
    </row>
    <row r="6" spans="2:10" ht="55.5" customHeight="1" x14ac:dyDescent="0.35">
      <c r="B6" s="302">
        <v>-7594.9</v>
      </c>
      <c r="C6" s="303" t="s">
        <v>3260</v>
      </c>
      <c r="D6" s="298"/>
      <c r="E6" s="298"/>
      <c r="F6" s="298"/>
      <c r="G6" s="298"/>
      <c r="H6" s="298"/>
      <c r="I6" s="298"/>
      <c r="J6" s="298"/>
    </row>
    <row r="7" spans="2:10" ht="108.5" x14ac:dyDescent="0.35">
      <c r="B7" s="302">
        <v>1372.2</v>
      </c>
      <c r="C7" s="303" t="s">
        <v>3261</v>
      </c>
      <c r="D7" s="298"/>
      <c r="E7" s="298"/>
      <c r="F7" s="298"/>
      <c r="G7" s="298"/>
      <c r="H7" s="298"/>
      <c r="I7" s="298"/>
      <c r="J7" s="298"/>
    </row>
    <row r="8" spans="2:10" ht="26" x14ac:dyDescent="0.35">
      <c r="B8" s="301"/>
      <c r="C8" s="299"/>
      <c r="D8" s="298"/>
      <c r="E8" s="298"/>
      <c r="F8" s="298"/>
      <c r="G8" s="298"/>
      <c r="H8" s="298"/>
      <c r="I8" s="298"/>
      <c r="J8" s="298"/>
    </row>
    <row r="9" spans="2:10" ht="26" x14ac:dyDescent="0.35">
      <c r="B9" s="301"/>
      <c r="C9" s="299"/>
      <c r="D9" s="298"/>
      <c r="E9" s="298"/>
      <c r="F9" s="298"/>
      <c r="G9" s="298"/>
      <c r="H9" s="298"/>
      <c r="I9" s="298"/>
      <c r="J9" s="298"/>
    </row>
    <row r="10" spans="2:10" ht="26" x14ac:dyDescent="0.35">
      <c r="B10" s="301"/>
      <c r="C10" s="299"/>
      <c r="D10" s="298"/>
      <c r="E10" s="298"/>
      <c r="F10" s="298"/>
      <c r="G10" s="298"/>
      <c r="H10" s="298"/>
      <c r="I10" s="298"/>
      <c r="J10"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7" tint="0.59999389629810485"/>
  </sheetPr>
  <dimension ref="A1:M28"/>
  <sheetViews>
    <sheetView topLeftCell="A6" zoomScale="70" zoomScaleNormal="70" workbookViewId="0">
      <selection activeCell="A24" sqref="A24:M24"/>
    </sheetView>
  </sheetViews>
  <sheetFormatPr baseColWidth="10" defaultColWidth="11.453125" defaultRowHeight="14.5" x14ac:dyDescent="0.35"/>
  <cols>
    <col min="1" max="1" width="35.453125" style="4" customWidth="1"/>
    <col min="2" max="13" width="11" style="4" customWidth="1"/>
    <col min="14" max="16384" width="11.453125" style="4"/>
  </cols>
  <sheetData>
    <row r="1" spans="1:13" ht="30" x14ac:dyDescent="0.35">
      <c r="A1" s="18" t="str">
        <f>"5. Solicitud MGMP "&amp;'1. Principales Metas'!S3&amp;"Inversión"</f>
        <v>5. Solicitud MGMP Inversión</v>
      </c>
      <c r="B1" s="34"/>
      <c r="C1" s="34"/>
      <c r="D1" s="34"/>
      <c r="E1" s="34"/>
      <c r="F1" s="34"/>
      <c r="G1" s="34"/>
      <c r="H1" s="34"/>
      <c r="I1" s="34"/>
      <c r="J1" s="34"/>
    </row>
    <row r="3" spans="1:13" ht="22.5" x14ac:dyDescent="0.35">
      <c r="A3" s="35" t="s">
        <v>0</v>
      </c>
      <c r="B3" s="5"/>
      <c r="C3" s="5"/>
      <c r="D3" s="8"/>
      <c r="E3" s="8"/>
      <c r="F3" s="408" t="str">
        <f>+'2. Ingresos'!C3</f>
        <v>MGMP 2021 - 2024</v>
      </c>
      <c r="G3" s="409"/>
      <c r="H3" s="409"/>
      <c r="I3" s="409"/>
      <c r="J3" s="409"/>
      <c r="K3" s="409"/>
      <c r="L3" s="409"/>
      <c r="M3" s="410"/>
    </row>
    <row r="4" spans="1:13" s="7" customFormat="1" ht="18.75" customHeight="1" x14ac:dyDescent="0.35">
      <c r="A4" s="411" t="s">
        <v>49</v>
      </c>
      <c r="B4" s="413" t="str">
        <f>'3. MGMP Sector'!C6</f>
        <v>2020*</v>
      </c>
      <c r="C4" s="413"/>
      <c r="D4" s="413" t="str">
        <f>'3. MGMP Sector'!D6</f>
        <v>2020**</v>
      </c>
      <c r="E4" s="413"/>
      <c r="F4" s="413">
        <f>'3. MGMP Sector'!E6</f>
        <v>2021</v>
      </c>
      <c r="G4" s="413"/>
      <c r="H4" s="413">
        <f>'3. MGMP Sector'!F6</f>
        <v>2022</v>
      </c>
      <c r="I4" s="413"/>
      <c r="J4" s="413">
        <f>'3. MGMP Sector'!G6</f>
        <v>2023</v>
      </c>
      <c r="K4" s="413"/>
      <c r="L4" s="413">
        <f>'3. MGMP Sector'!H6</f>
        <v>2024</v>
      </c>
      <c r="M4" s="414"/>
    </row>
    <row r="5" spans="1:13" s="7" customFormat="1" ht="18.5" x14ac:dyDescent="0.35">
      <c r="A5" s="412"/>
      <c r="B5" s="102" t="s">
        <v>45</v>
      </c>
      <c r="C5" s="102" t="s">
        <v>46</v>
      </c>
      <c r="D5" s="102" t="s">
        <v>45</v>
      </c>
      <c r="E5" s="102" t="s">
        <v>46</v>
      </c>
      <c r="F5" s="102" t="s">
        <v>45</v>
      </c>
      <c r="G5" s="102" t="s">
        <v>46</v>
      </c>
      <c r="H5" s="102" t="s">
        <v>45</v>
      </c>
      <c r="I5" s="102" t="s">
        <v>46</v>
      </c>
      <c r="J5" s="102" t="s">
        <v>45</v>
      </c>
      <c r="K5" s="102" t="s">
        <v>46</v>
      </c>
      <c r="L5" s="102" t="s">
        <v>45</v>
      </c>
      <c r="M5" s="103" t="s">
        <v>46</v>
      </c>
    </row>
    <row r="6" spans="1:13" s="7" customFormat="1" ht="18.5" x14ac:dyDescent="0.35">
      <c r="A6" s="110" t="s">
        <v>3262</v>
      </c>
      <c r="B6" s="104"/>
      <c r="C6" s="104"/>
      <c r="D6" s="105"/>
      <c r="E6" s="105"/>
      <c r="F6" s="105"/>
      <c r="G6" s="105"/>
      <c r="H6" s="105"/>
      <c r="I6" s="105"/>
      <c r="J6" s="105"/>
      <c r="K6" s="105"/>
      <c r="L6" s="105"/>
      <c r="M6" s="106"/>
    </row>
    <row r="7" spans="1:13" s="7" customFormat="1" ht="26.25" customHeight="1" x14ac:dyDescent="0.35">
      <c r="A7" s="107" t="s">
        <v>50</v>
      </c>
      <c r="B7" s="554">
        <v>26105.100000000002</v>
      </c>
      <c r="C7" s="554">
        <v>4517.8</v>
      </c>
      <c r="D7" s="554">
        <v>26105.100000000002</v>
      </c>
      <c r="E7" s="554">
        <v>4517.8</v>
      </c>
      <c r="F7" s="555">
        <v>45290</v>
      </c>
      <c r="G7" s="555">
        <v>5000</v>
      </c>
      <c r="H7" s="555">
        <f>F7*1.03</f>
        <v>46648.700000000004</v>
      </c>
      <c r="I7" s="555">
        <f>G7*1.03</f>
        <v>5150</v>
      </c>
      <c r="J7" s="555">
        <f t="shared" ref="J7:L7" si="0">H7*1.03</f>
        <v>48048.161000000007</v>
      </c>
      <c r="K7" s="555">
        <f t="shared" si="0"/>
        <v>5304.5</v>
      </c>
      <c r="L7" s="555">
        <f t="shared" si="0"/>
        <v>49489.605830000008</v>
      </c>
      <c r="M7" s="556">
        <f>K7*1.03</f>
        <v>5463.6350000000002</v>
      </c>
    </row>
    <row r="8" spans="1:13" s="7" customFormat="1" ht="26.25" customHeight="1" x14ac:dyDescent="0.35">
      <c r="A8" s="107" t="str">
        <f>+'1. Principales Metas'!H3</f>
        <v>MGMP 2021 - 2024</v>
      </c>
      <c r="B8" s="554"/>
      <c r="C8" s="554"/>
      <c r="D8" s="555"/>
      <c r="E8" s="555"/>
      <c r="F8" s="555"/>
      <c r="G8" s="555"/>
      <c r="H8" s="555"/>
      <c r="I8" s="555"/>
      <c r="J8" s="555"/>
      <c r="K8" s="555"/>
      <c r="L8" s="555"/>
      <c r="M8" s="556"/>
    </row>
    <row r="9" spans="1:13" s="7" customFormat="1" ht="26.25" customHeight="1" x14ac:dyDescent="0.35">
      <c r="A9" s="107" t="s">
        <v>51</v>
      </c>
      <c r="B9" s="557"/>
      <c r="C9" s="557"/>
      <c r="D9" s="557"/>
      <c r="E9" s="557"/>
      <c r="F9" s="557">
        <f t="shared" ref="F9:M9" si="1">+F7-F8</f>
        <v>45290</v>
      </c>
      <c r="G9" s="557">
        <f t="shared" si="1"/>
        <v>5000</v>
      </c>
      <c r="H9" s="557">
        <f t="shared" si="1"/>
        <v>46648.700000000004</v>
      </c>
      <c r="I9" s="557">
        <f t="shared" si="1"/>
        <v>5150</v>
      </c>
      <c r="J9" s="557">
        <f t="shared" si="1"/>
        <v>48048.161000000007</v>
      </c>
      <c r="K9" s="557">
        <f t="shared" si="1"/>
        <v>5304.5</v>
      </c>
      <c r="L9" s="557">
        <f t="shared" si="1"/>
        <v>49489.605830000008</v>
      </c>
      <c r="M9" s="558">
        <f t="shared" si="1"/>
        <v>5463.6350000000002</v>
      </c>
    </row>
    <row r="10" spans="1:13" s="7" customFormat="1" ht="18.5" x14ac:dyDescent="0.35">
      <c r="A10" s="108" t="s">
        <v>52</v>
      </c>
      <c r="B10" s="306"/>
      <c r="C10" s="306"/>
      <c r="D10" s="307"/>
      <c r="E10" s="307"/>
      <c r="F10" s="307"/>
      <c r="G10" s="307"/>
      <c r="H10" s="307"/>
      <c r="I10" s="307"/>
      <c r="J10" s="307"/>
      <c r="K10" s="307"/>
      <c r="L10" s="307"/>
      <c r="M10" s="308"/>
    </row>
    <row r="11" spans="1:13" s="7" customFormat="1" ht="18.5" x14ac:dyDescent="0.35">
      <c r="A11" s="107" t="s">
        <v>50</v>
      </c>
      <c r="B11" s="304"/>
      <c r="C11" s="304"/>
      <c r="D11" s="309"/>
      <c r="E11" s="309"/>
      <c r="F11" s="309"/>
      <c r="G11" s="309"/>
      <c r="H11" s="309"/>
      <c r="I11" s="309"/>
      <c r="J11" s="309"/>
      <c r="K11" s="309"/>
      <c r="L11" s="309"/>
      <c r="M11" s="310"/>
    </row>
    <row r="12" spans="1:13" s="7" customFormat="1" ht="18.5" x14ac:dyDescent="0.35">
      <c r="A12" s="107" t="str">
        <f>+'1. Principales Metas'!H3</f>
        <v>MGMP 2021 - 2024</v>
      </c>
      <c r="B12" s="304"/>
      <c r="C12" s="304"/>
      <c r="D12" s="309"/>
      <c r="E12" s="309"/>
      <c r="F12" s="309"/>
      <c r="G12" s="309"/>
      <c r="H12" s="309"/>
      <c r="I12" s="309"/>
      <c r="J12" s="309"/>
      <c r="K12" s="309"/>
      <c r="L12" s="309"/>
      <c r="M12" s="310"/>
    </row>
    <row r="13" spans="1:13" s="7" customFormat="1" ht="18.5" x14ac:dyDescent="0.35">
      <c r="A13" s="107" t="s">
        <v>51</v>
      </c>
      <c r="B13" s="304"/>
      <c r="C13" s="304"/>
      <c r="D13" s="304"/>
      <c r="E13" s="304"/>
      <c r="F13" s="304">
        <f>+F11-F12</f>
        <v>0</v>
      </c>
      <c r="G13" s="304">
        <f t="shared" ref="G13:M13" si="2">+G11-G12</f>
        <v>0</v>
      </c>
      <c r="H13" s="304">
        <f t="shared" si="2"/>
        <v>0</v>
      </c>
      <c r="I13" s="304">
        <f t="shared" si="2"/>
        <v>0</v>
      </c>
      <c r="J13" s="304">
        <f t="shared" si="2"/>
        <v>0</v>
      </c>
      <c r="K13" s="304">
        <f t="shared" si="2"/>
        <v>0</v>
      </c>
      <c r="L13" s="304">
        <f t="shared" si="2"/>
        <v>0</v>
      </c>
      <c r="M13" s="305">
        <f t="shared" si="2"/>
        <v>0</v>
      </c>
    </row>
    <row r="14" spans="1:13" s="7" customFormat="1" ht="18.5" x14ac:dyDescent="0.35">
      <c r="A14" s="108" t="s">
        <v>53</v>
      </c>
      <c r="B14" s="306"/>
      <c r="C14" s="306"/>
      <c r="D14" s="307"/>
      <c r="E14" s="307"/>
      <c r="F14" s="307"/>
      <c r="G14" s="307"/>
      <c r="H14" s="307"/>
      <c r="I14" s="307"/>
      <c r="J14" s="307"/>
      <c r="K14" s="307"/>
      <c r="L14" s="307"/>
      <c r="M14" s="308"/>
    </row>
    <row r="15" spans="1:13" s="7" customFormat="1" ht="18.5" x14ac:dyDescent="0.35">
      <c r="A15" s="107" t="s">
        <v>50</v>
      </c>
      <c r="B15" s="304"/>
      <c r="C15" s="304"/>
      <c r="D15" s="309"/>
      <c r="E15" s="309"/>
      <c r="F15" s="309"/>
      <c r="G15" s="309"/>
      <c r="H15" s="309"/>
      <c r="I15" s="309"/>
      <c r="J15" s="309"/>
      <c r="K15" s="309"/>
      <c r="L15" s="309"/>
      <c r="M15" s="310"/>
    </row>
    <row r="16" spans="1:13" s="7" customFormat="1" ht="18.5" x14ac:dyDescent="0.35">
      <c r="A16" s="107" t="str">
        <f>+'1. Principales Metas'!H3</f>
        <v>MGMP 2021 - 2024</v>
      </c>
      <c r="B16" s="304"/>
      <c r="C16" s="304"/>
      <c r="D16" s="309"/>
      <c r="E16" s="309"/>
      <c r="F16" s="309"/>
      <c r="G16" s="309"/>
      <c r="H16" s="309"/>
      <c r="I16" s="309"/>
      <c r="J16" s="309"/>
      <c r="K16" s="309"/>
      <c r="L16" s="309"/>
      <c r="M16" s="310"/>
    </row>
    <row r="17" spans="1:13" s="7" customFormat="1" ht="18.5" x14ac:dyDescent="0.35">
      <c r="A17" s="109" t="s">
        <v>51</v>
      </c>
      <c r="B17" s="311"/>
      <c r="C17" s="311"/>
      <c r="D17" s="311"/>
      <c r="E17" s="311"/>
      <c r="F17" s="311">
        <f>+F15-F16</f>
        <v>0</v>
      </c>
      <c r="G17" s="311">
        <f t="shared" ref="G17:M17" si="3">+G15-G16</f>
        <v>0</v>
      </c>
      <c r="H17" s="311">
        <f t="shared" si="3"/>
        <v>0</v>
      </c>
      <c r="I17" s="311">
        <f t="shared" si="3"/>
        <v>0</v>
      </c>
      <c r="J17" s="311">
        <f t="shared" si="3"/>
        <v>0</v>
      </c>
      <c r="K17" s="311">
        <f t="shared" si="3"/>
        <v>0</v>
      </c>
      <c r="L17" s="311">
        <f t="shared" si="3"/>
        <v>0</v>
      </c>
      <c r="M17" s="312">
        <f t="shared" si="3"/>
        <v>0</v>
      </c>
    </row>
    <row r="18" spans="1:13" s="7" customFormat="1" ht="18.5" x14ac:dyDescent="0.35">
      <c r="A18" s="110" t="s">
        <v>54</v>
      </c>
      <c r="B18" s="313"/>
      <c r="C18" s="313"/>
      <c r="D18" s="314"/>
      <c r="E18" s="314"/>
      <c r="F18" s="314"/>
      <c r="G18" s="314"/>
      <c r="H18" s="314"/>
      <c r="I18" s="314"/>
      <c r="J18" s="314"/>
      <c r="K18" s="314"/>
      <c r="L18" s="314"/>
      <c r="M18" s="315"/>
    </row>
    <row r="19" spans="1:13" s="7" customFormat="1" ht="18.5" x14ac:dyDescent="0.35">
      <c r="A19" s="108" t="str">
        <f>+'1. Principales Metas'!H3&amp;" Nación"</f>
        <v>MGMP 2021 - 2024 Nación</v>
      </c>
      <c r="B19" s="306"/>
      <c r="C19" s="306"/>
      <c r="D19" s="307"/>
      <c r="E19" s="307"/>
      <c r="F19" s="307"/>
      <c r="G19" s="307"/>
      <c r="H19" s="307"/>
      <c r="I19" s="307"/>
      <c r="J19" s="307"/>
      <c r="K19" s="307"/>
      <c r="L19" s="307"/>
      <c r="M19" s="308"/>
    </row>
    <row r="20" spans="1:13" s="11" customFormat="1" ht="18.5" x14ac:dyDescent="0.35">
      <c r="A20" s="115" t="s">
        <v>51</v>
      </c>
      <c r="B20" s="316"/>
      <c r="C20" s="316"/>
      <c r="D20" s="317"/>
      <c r="E20" s="317"/>
      <c r="F20" s="317">
        <f>+F18-F19</f>
        <v>0</v>
      </c>
      <c r="G20" s="317">
        <f t="shared" ref="G20:M20" si="4">+G18-G19</f>
        <v>0</v>
      </c>
      <c r="H20" s="317">
        <f t="shared" si="4"/>
        <v>0</v>
      </c>
      <c r="I20" s="317">
        <f t="shared" si="4"/>
        <v>0</v>
      </c>
      <c r="J20" s="317">
        <f t="shared" si="4"/>
        <v>0</v>
      </c>
      <c r="K20" s="317">
        <f t="shared" si="4"/>
        <v>0</v>
      </c>
      <c r="L20" s="317">
        <f t="shared" si="4"/>
        <v>0</v>
      </c>
      <c r="M20" s="318">
        <f t="shared" si="4"/>
        <v>0</v>
      </c>
    </row>
    <row r="21" spans="1:13" s="7" customFormat="1" ht="18.5" x14ac:dyDescent="0.35">
      <c r="A21" s="116" t="s">
        <v>55</v>
      </c>
      <c r="B21" s="319"/>
      <c r="C21" s="319"/>
      <c r="D21" s="320"/>
      <c r="E21" s="320"/>
      <c r="F21" s="320"/>
      <c r="G21" s="320"/>
      <c r="H21" s="320"/>
      <c r="I21" s="320"/>
      <c r="J21" s="320"/>
      <c r="K21" s="320"/>
      <c r="L21" s="320"/>
      <c r="M21" s="321"/>
    </row>
    <row r="22" spans="1:13" s="7" customFormat="1" ht="18.5" x14ac:dyDescent="0.35">
      <c r="A22" s="114" t="str">
        <f>+'1. Principales Metas'!H3&amp;" Propios"</f>
        <v>MGMP 2021 - 2024 Propios</v>
      </c>
      <c r="B22" s="322"/>
      <c r="C22" s="322"/>
      <c r="D22" s="323"/>
      <c r="E22" s="323"/>
      <c r="F22" s="323"/>
      <c r="G22" s="323"/>
      <c r="H22" s="323"/>
      <c r="I22" s="323"/>
      <c r="J22" s="323"/>
      <c r="K22" s="323"/>
      <c r="L22" s="323"/>
      <c r="M22" s="324"/>
    </row>
    <row r="23" spans="1:13" s="7" customFormat="1" ht="18.5" x14ac:dyDescent="0.35">
      <c r="A23" s="117" t="s">
        <v>51</v>
      </c>
      <c r="B23" s="325"/>
      <c r="C23" s="325"/>
      <c r="D23" s="326"/>
      <c r="E23" s="326"/>
      <c r="F23" s="326">
        <f>+F21-F22</f>
        <v>0</v>
      </c>
      <c r="G23" s="326">
        <f t="shared" ref="G23:M23" si="5">+G21-G22</f>
        <v>0</v>
      </c>
      <c r="H23" s="326">
        <f t="shared" si="5"/>
        <v>0</v>
      </c>
      <c r="I23" s="326">
        <f t="shared" si="5"/>
        <v>0</v>
      </c>
      <c r="J23" s="326">
        <f t="shared" si="5"/>
        <v>0</v>
      </c>
      <c r="K23" s="326">
        <f t="shared" si="5"/>
        <v>0</v>
      </c>
      <c r="L23" s="326">
        <f t="shared" si="5"/>
        <v>0</v>
      </c>
      <c r="M23" s="327">
        <f t="shared" si="5"/>
        <v>0</v>
      </c>
    </row>
    <row r="24" spans="1:13" s="7" customFormat="1" ht="12.75" customHeight="1" x14ac:dyDescent="0.35">
      <c r="A24" s="407" t="str">
        <f>+'3. Vig. Futuras'!B13</f>
        <v>* Apropiación vigente a 30 de abril de 2020, SIN descontar partidas suspendidas</v>
      </c>
      <c r="B24" s="407"/>
      <c r="C24" s="407"/>
      <c r="D24" s="407"/>
      <c r="E24" s="407"/>
      <c r="F24" s="407"/>
      <c r="G24" s="407"/>
      <c r="H24" s="407"/>
      <c r="I24" s="407"/>
      <c r="J24" s="407"/>
      <c r="K24" s="407"/>
      <c r="L24" s="407"/>
      <c r="M24" s="407"/>
    </row>
    <row r="25" spans="1:13" s="7" customFormat="1" ht="12.75" customHeight="1" x14ac:dyDescent="0.35">
      <c r="A25" s="407" t="str">
        <f>+'3. Vig. Futuras'!B14</f>
        <v>** Apropiación vigente a 30 de abril de 2020, descontando partidas suspendidas</v>
      </c>
      <c r="B25" s="407"/>
      <c r="C25" s="407"/>
      <c r="D25" s="407"/>
      <c r="E25" s="407"/>
      <c r="F25" s="407"/>
      <c r="G25" s="407"/>
      <c r="H25" s="407"/>
      <c r="I25" s="407"/>
      <c r="J25" s="407"/>
      <c r="K25" s="407"/>
      <c r="L25" s="407"/>
      <c r="M25" s="407"/>
    </row>
    <row r="26" spans="1:13" s="7" customFormat="1" ht="18.5" x14ac:dyDescent="0.35"/>
    <row r="27" spans="1:13" s="7" customFormat="1" ht="18.5" x14ac:dyDescent="0.35"/>
    <row r="28" spans="1:13" s="7" customFormat="1" ht="18.5" x14ac:dyDescent="0.35"/>
  </sheetData>
  <mergeCells count="10">
    <mergeCell ref="A25:M25"/>
    <mergeCell ref="F3:M3"/>
    <mergeCell ref="A4:A5"/>
    <mergeCell ref="B4:C4"/>
    <mergeCell ref="D4:E4"/>
    <mergeCell ref="F4:G4"/>
    <mergeCell ref="H4:I4"/>
    <mergeCell ref="J4:K4"/>
    <mergeCell ref="L4:M4"/>
    <mergeCell ref="A24:M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7" tint="0.59999389629810485"/>
  </sheetPr>
  <dimension ref="A1:K54"/>
  <sheetViews>
    <sheetView zoomScale="70" zoomScaleNormal="70" workbookViewId="0">
      <selection activeCell="D1" sqref="D1"/>
    </sheetView>
  </sheetViews>
  <sheetFormatPr baseColWidth="10" defaultColWidth="11.453125" defaultRowHeight="14.5" x14ac:dyDescent="0.35"/>
  <cols>
    <col min="1" max="1" width="47.453125" style="4" customWidth="1"/>
    <col min="2" max="4" width="25.1796875" style="4" bestFit="1" customWidth="1"/>
    <col min="5" max="16384" width="11.453125" style="4"/>
  </cols>
  <sheetData>
    <row r="1" spans="1:11" ht="30" x14ac:dyDescent="0.35">
      <c r="A1" s="18" t="str">
        <f>"5.2 Solicitud MGMP "&amp;'1. Principales Metas'!S3&amp;"Inversión"</f>
        <v>5.2 Solicitud MGMP Inversión</v>
      </c>
    </row>
    <row r="2" spans="1:11" x14ac:dyDescent="0.35">
      <c r="A2" s="34"/>
    </row>
    <row r="3" spans="1:11" ht="22.5" x14ac:dyDescent="0.35">
      <c r="A3" s="36" t="s">
        <v>0</v>
      </c>
      <c r="B3" s="5"/>
      <c r="C3" s="8"/>
      <c r="D3" s="416" t="str">
        <f>'4. MGMP FTO. Sector'!E4</f>
        <v>MGMP 2021 - 2024</v>
      </c>
      <c r="E3" s="417"/>
      <c r="F3" s="417"/>
      <c r="G3" s="417"/>
      <c r="H3" s="417"/>
      <c r="I3" s="417"/>
      <c r="J3" s="417"/>
      <c r="K3" s="418"/>
    </row>
    <row r="4" spans="1:11" s="6" customFormat="1" ht="18" x14ac:dyDescent="0.35">
      <c r="A4" s="385" t="s">
        <v>56</v>
      </c>
      <c r="B4" s="559" t="str">
        <f>'5. Inversión'!B4</f>
        <v>2020*</v>
      </c>
      <c r="C4" s="559" t="str">
        <f>'5. Inversión'!D4</f>
        <v>2020**</v>
      </c>
      <c r="D4" s="559">
        <f>'5. Inversión'!F4</f>
        <v>2021</v>
      </c>
      <c r="E4" s="559">
        <f>'5. Inversión'!H4</f>
        <v>2022</v>
      </c>
      <c r="F4" s="559">
        <f>'5. Inversión'!J4</f>
        <v>2023</v>
      </c>
      <c r="G4" s="559">
        <f>'5. Inversión'!L4</f>
        <v>2024</v>
      </c>
      <c r="H4" s="560" t="str">
        <f>+'4.1 MGMP FTO. Entidad'!I4</f>
        <v>Var%</v>
      </c>
      <c r="I4" s="560" t="str">
        <f>+'4.1 MGMP FTO. Entidad'!J4</f>
        <v>Var%</v>
      </c>
      <c r="J4" s="560" t="str">
        <f>+'4.1 MGMP FTO. Entidad'!K4</f>
        <v>Var%</v>
      </c>
      <c r="K4" s="561" t="str">
        <f>+'4.1 MGMP FTO. Entidad'!L4</f>
        <v>Var%</v>
      </c>
    </row>
    <row r="5" spans="1:11" s="6" customFormat="1" ht="18" x14ac:dyDescent="0.35">
      <c r="A5" s="419"/>
      <c r="B5" s="562"/>
      <c r="C5" s="562"/>
      <c r="D5" s="562"/>
      <c r="E5" s="562"/>
      <c r="F5" s="562"/>
      <c r="G5" s="562"/>
      <c r="H5" s="563" t="str">
        <f>+'4.1 MGMP FTO. Entidad'!I5</f>
        <v>21/20</v>
      </c>
      <c r="I5" s="563" t="str">
        <f>+'4.1 MGMP FTO. Entidad'!J5</f>
        <v>22/21</v>
      </c>
      <c r="J5" s="563" t="str">
        <f>+'4.1 MGMP FTO. Entidad'!K5</f>
        <v>23/22</v>
      </c>
      <c r="K5" s="564" t="str">
        <f>+'4.1 MGMP FTO. Entidad'!L5</f>
        <v>24/23</v>
      </c>
    </row>
    <row r="6" spans="1:11" s="6" customFormat="1" ht="17.5" x14ac:dyDescent="0.35">
      <c r="A6" s="118" t="s">
        <v>3262</v>
      </c>
      <c r="B6" s="565">
        <f>+B7+B12</f>
        <v>30622.9</v>
      </c>
      <c r="C6" s="565">
        <f t="shared" ref="C6:G6" si="0">+C7+C12</f>
        <v>30622.9</v>
      </c>
      <c r="D6" s="565">
        <f t="shared" si="0"/>
        <v>50316.479999999996</v>
      </c>
      <c r="E6" s="565">
        <f t="shared" si="0"/>
        <v>51825.974399999999</v>
      </c>
      <c r="F6" s="565">
        <f t="shared" si="0"/>
        <v>53380.753632000007</v>
      </c>
      <c r="G6" s="565">
        <f t="shared" si="0"/>
        <v>54982.176240960005</v>
      </c>
      <c r="H6" s="566">
        <f t="shared" ref="H6" si="1">IFERROR(IF(AND(C6=0,D6&gt;0),100%,(D6/C6)-1),0%)</f>
        <v>0.64309977173944977</v>
      </c>
      <c r="I6" s="566">
        <f t="shared" ref="I6" si="2">IFERROR(IF(AND(D6=0,E6&gt;0),100%,(E6/D6)-1),0%)</f>
        <v>3.0000000000000027E-2</v>
      </c>
      <c r="J6" s="566">
        <f t="shared" ref="J6" si="3">IFERROR(IF(AND(E6=0,F6&gt;0),100%,(F6/E6)-1),0%)</f>
        <v>3.0000000000000249E-2</v>
      </c>
      <c r="K6" s="567">
        <f t="shared" ref="K6" si="4">IFERROR(IF(AND(F6=0,G6&gt;0),100%,(G6/F6)-1),0%)</f>
        <v>3.0000000000000027E-2</v>
      </c>
    </row>
    <row r="7" spans="1:11" s="6" customFormat="1" ht="17.5" x14ac:dyDescent="0.35">
      <c r="A7" s="101" t="s">
        <v>3263</v>
      </c>
      <c r="B7" s="568">
        <f t="shared" ref="B7" si="5">SUM(B8:B11)</f>
        <v>25622.9</v>
      </c>
      <c r="C7" s="568">
        <f>SUM(C8:C11)</f>
        <v>25622.9</v>
      </c>
      <c r="D7" s="568">
        <f t="shared" ref="D7:G7" si="6">SUM(D8:D11)</f>
        <v>40421.479999999996</v>
      </c>
      <c r="E7" s="568">
        <f t="shared" si="6"/>
        <v>41634.124400000001</v>
      </c>
      <c r="F7" s="568">
        <f t="shared" si="6"/>
        <v>42883.148132000002</v>
      </c>
      <c r="G7" s="568">
        <f t="shared" si="6"/>
        <v>44169.642575960002</v>
      </c>
      <c r="H7" s="569">
        <f>IFERROR(IF(AND(C7=0,D7&gt;0),100%,(D7/C7)-1),0%)</f>
        <v>0.57755289213945304</v>
      </c>
      <c r="I7" s="569">
        <f>IFERROR(IF(AND(D7=0,E7&gt;0),100%,(E7/D7)-1),0%)</f>
        <v>3.0000000000000027E-2</v>
      </c>
      <c r="J7" s="569">
        <f>IFERROR(IF(AND(E7=0,F7&gt;0),100%,(F7/E7)-1),0%)</f>
        <v>3.0000000000000027E-2</v>
      </c>
      <c r="K7" s="570">
        <f>IFERROR(IF(AND(F7=0,G7&gt;0),100%,(G7/F7)-1),0%)</f>
        <v>3.0000000000000027E-2</v>
      </c>
    </row>
    <row r="8" spans="1:11" s="6" customFormat="1" ht="52.5" customHeight="1" x14ac:dyDescent="0.35">
      <c r="A8" s="101" t="s">
        <v>3276</v>
      </c>
      <c r="B8" s="571">
        <v>4300</v>
      </c>
      <c r="C8" s="571">
        <v>4300</v>
      </c>
      <c r="D8" s="568">
        <v>9790</v>
      </c>
      <c r="E8" s="568">
        <f>D8*1.03</f>
        <v>10083.700000000001</v>
      </c>
      <c r="F8" s="568">
        <f t="shared" ref="F8:G8" si="7">E8*1.03</f>
        <v>10386.211000000001</v>
      </c>
      <c r="G8" s="568">
        <f t="shared" si="7"/>
        <v>10697.797330000001</v>
      </c>
      <c r="H8" s="569">
        <f t="shared" ref="H8:H28" si="8">IFERROR(IF(AND(C8=0,D8&gt;0),100%,(D8/C8)-1),0%)</f>
        <v>1.2767441860465114</v>
      </c>
      <c r="I8" s="569">
        <f t="shared" ref="I8:I28" si="9">IFERROR(IF(AND(D8=0,E8&gt;0),100%,(E8/D8)-1),0%)</f>
        <v>3.0000000000000027E-2</v>
      </c>
      <c r="J8" s="569">
        <f t="shared" ref="J8:J28" si="10">IFERROR(IF(AND(E8=0,F8&gt;0),100%,(F8/E8)-1),0%)</f>
        <v>3.0000000000000027E-2</v>
      </c>
      <c r="K8" s="570">
        <f t="shared" ref="K8:K28" si="11">IFERROR(IF(AND(F8=0,G8&gt;0),100%,(G8/F8)-1),0%)</f>
        <v>3.0000000000000027E-2</v>
      </c>
    </row>
    <row r="9" spans="1:11" s="6" customFormat="1" ht="52.5" customHeight="1" x14ac:dyDescent="0.35">
      <c r="A9" s="101" t="s">
        <v>3277</v>
      </c>
      <c r="B9" s="571">
        <v>2350</v>
      </c>
      <c r="C9" s="571">
        <v>2350</v>
      </c>
      <c r="D9" s="568">
        <v>6998.3</v>
      </c>
      <c r="E9" s="568">
        <f t="shared" ref="E9:G9" si="12">D9*1.03</f>
        <v>7208.2490000000007</v>
      </c>
      <c r="F9" s="568">
        <f t="shared" si="12"/>
        <v>7424.496470000001</v>
      </c>
      <c r="G9" s="568">
        <f t="shared" si="12"/>
        <v>7647.231364100001</v>
      </c>
      <c r="H9" s="569">
        <f t="shared" si="8"/>
        <v>1.9780000000000002</v>
      </c>
      <c r="I9" s="569">
        <f t="shared" si="9"/>
        <v>3.0000000000000027E-2</v>
      </c>
      <c r="J9" s="569">
        <f t="shared" si="10"/>
        <v>3.0000000000000027E-2</v>
      </c>
      <c r="K9" s="570">
        <f t="shared" si="11"/>
        <v>3.0000000000000027E-2</v>
      </c>
    </row>
    <row r="10" spans="1:11" s="6" customFormat="1" ht="52.5" customHeight="1" x14ac:dyDescent="0.35">
      <c r="A10" s="101" t="s">
        <v>3278</v>
      </c>
      <c r="B10" s="568">
        <v>8000</v>
      </c>
      <c r="C10" s="568">
        <v>8000</v>
      </c>
      <c r="D10" s="568">
        <v>11396.38</v>
      </c>
      <c r="E10" s="568">
        <f t="shared" ref="E10:G10" si="13">D10*1.03</f>
        <v>11738.2714</v>
      </c>
      <c r="F10" s="568">
        <f t="shared" si="13"/>
        <v>12090.419542</v>
      </c>
      <c r="G10" s="568">
        <f t="shared" si="13"/>
        <v>12453.13212826</v>
      </c>
      <c r="H10" s="569">
        <f t="shared" si="8"/>
        <v>0.42454749999999986</v>
      </c>
      <c r="I10" s="569">
        <f t="shared" si="9"/>
        <v>3.0000000000000027E-2</v>
      </c>
      <c r="J10" s="569">
        <f t="shared" si="10"/>
        <v>3.0000000000000027E-2</v>
      </c>
      <c r="K10" s="570">
        <f t="shared" si="11"/>
        <v>3.0000000000000027E-2</v>
      </c>
    </row>
    <row r="11" spans="1:11" s="6" customFormat="1" ht="27" customHeight="1" x14ac:dyDescent="0.35">
      <c r="A11" s="119" t="s">
        <v>3279</v>
      </c>
      <c r="B11" s="571">
        <v>10972.9</v>
      </c>
      <c r="C11" s="571">
        <v>10972.9</v>
      </c>
      <c r="D11" s="568">
        <v>12236.8</v>
      </c>
      <c r="E11" s="568">
        <f t="shared" ref="E11:G13" si="14">D11*1.03</f>
        <v>12603.904</v>
      </c>
      <c r="F11" s="568">
        <f t="shared" si="14"/>
        <v>12982.021120000001</v>
      </c>
      <c r="G11" s="568">
        <f t="shared" si="14"/>
        <v>13371.481753600001</v>
      </c>
      <c r="H11" s="569">
        <f t="shared" si="8"/>
        <v>0.1151837709265553</v>
      </c>
      <c r="I11" s="569">
        <f t="shared" si="9"/>
        <v>3.0000000000000027E-2</v>
      </c>
      <c r="J11" s="569">
        <f t="shared" si="10"/>
        <v>3.0000000000000027E-2</v>
      </c>
      <c r="K11" s="570">
        <f t="shared" si="11"/>
        <v>3.0000000000000027E-2</v>
      </c>
    </row>
    <row r="12" spans="1:11" s="6" customFormat="1" ht="17.5" x14ac:dyDescent="0.35">
      <c r="A12" s="101" t="s">
        <v>3275</v>
      </c>
      <c r="B12" s="571">
        <f>SUM(B13:B16)</f>
        <v>5000</v>
      </c>
      <c r="C12" s="571">
        <f t="shared" ref="C12:G12" si="15">SUM(C13:C16)</f>
        <v>5000</v>
      </c>
      <c r="D12" s="571">
        <f t="shared" si="15"/>
        <v>9895</v>
      </c>
      <c r="E12" s="571">
        <f t="shared" si="15"/>
        <v>10191.849999999999</v>
      </c>
      <c r="F12" s="571">
        <f t="shared" si="15"/>
        <v>10497.605500000001</v>
      </c>
      <c r="G12" s="571">
        <f t="shared" si="15"/>
        <v>10812.533665000001</v>
      </c>
      <c r="H12" s="569">
        <f t="shared" si="8"/>
        <v>0.97900000000000009</v>
      </c>
      <c r="I12" s="569">
        <f t="shared" si="9"/>
        <v>2.9999999999999805E-2</v>
      </c>
      <c r="J12" s="569">
        <f t="shared" si="10"/>
        <v>3.0000000000000249E-2</v>
      </c>
      <c r="K12" s="570">
        <f t="shared" si="11"/>
        <v>3.0000000000000027E-2</v>
      </c>
    </row>
    <row r="13" spans="1:11" s="6" customFormat="1" ht="52.5" customHeight="1" x14ac:dyDescent="0.35">
      <c r="A13" s="101" t="s">
        <v>3280</v>
      </c>
      <c r="B13" s="571">
        <v>2500</v>
      </c>
      <c r="C13" s="568">
        <v>2500</v>
      </c>
      <c r="D13" s="568">
        <v>7300</v>
      </c>
      <c r="E13" s="568">
        <f t="shared" si="14"/>
        <v>7519</v>
      </c>
      <c r="F13" s="568">
        <f t="shared" si="14"/>
        <v>7744.5700000000006</v>
      </c>
      <c r="G13" s="568">
        <f t="shared" si="14"/>
        <v>7976.9071000000013</v>
      </c>
      <c r="H13" s="569">
        <f t="shared" si="8"/>
        <v>1.92</v>
      </c>
      <c r="I13" s="569">
        <f t="shared" si="9"/>
        <v>3.0000000000000027E-2</v>
      </c>
      <c r="J13" s="569">
        <f t="shared" si="10"/>
        <v>3.0000000000000027E-2</v>
      </c>
      <c r="K13" s="570">
        <f t="shared" si="11"/>
        <v>3.0000000000000027E-2</v>
      </c>
    </row>
    <row r="14" spans="1:11" s="6" customFormat="1" ht="52.5" customHeight="1" x14ac:dyDescent="0.35">
      <c r="A14" s="101" t="s">
        <v>3281</v>
      </c>
      <c r="B14" s="571">
        <v>2000</v>
      </c>
      <c r="C14" s="568">
        <v>2000</v>
      </c>
      <c r="D14" s="568">
        <v>2060</v>
      </c>
      <c r="E14" s="568">
        <f t="shared" ref="E14:G14" si="16">D14*1.03</f>
        <v>2121.8000000000002</v>
      </c>
      <c r="F14" s="568">
        <f t="shared" si="16"/>
        <v>2185.4540000000002</v>
      </c>
      <c r="G14" s="568">
        <f t="shared" si="16"/>
        <v>2251.0176200000001</v>
      </c>
      <c r="H14" s="569">
        <f t="shared" si="8"/>
        <v>3.0000000000000027E-2</v>
      </c>
      <c r="I14" s="569">
        <f t="shared" si="9"/>
        <v>3.0000000000000027E-2</v>
      </c>
      <c r="J14" s="569">
        <f t="shared" si="10"/>
        <v>3.0000000000000027E-2</v>
      </c>
      <c r="K14" s="570">
        <f t="shared" si="11"/>
        <v>3.0000000000000027E-2</v>
      </c>
    </row>
    <row r="15" spans="1:11" s="6" customFormat="1" ht="52.5" customHeight="1" x14ac:dyDescent="0.35">
      <c r="A15" s="101" t="s">
        <v>3282</v>
      </c>
      <c r="B15" s="571">
        <v>500</v>
      </c>
      <c r="C15" s="568">
        <v>500</v>
      </c>
      <c r="D15" s="568">
        <v>535</v>
      </c>
      <c r="E15" s="568">
        <f t="shared" ref="E15:G15" si="17">D15*1.03</f>
        <v>551.05000000000007</v>
      </c>
      <c r="F15" s="568">
        <f t="shared" si="17"/>
        <v>567.58150000000012</v>
      </c>
      <c r="G15" s="568">
        <f t="shared" si="17"/>
        <v>584.60894500000018</v>
      </c>
      <c r="H15" s="569">
        <f t="shared" ref="H15" si="18">IFERROR(IF(AND(C15=0,D15&gt;0),100%,(D15/C15)-1),0%)</f>
        <v>7.0000000000000062E-2</v>
      </c>
      <c r="I15" s="569">
        <f t="shared" ref="I15" si="19">IFERROR(IF(AND(D15=0,E15&gt;0),100%,(E15/D15)-1),0%)</f>
        <v>3.0000000000000027E-2</v>
      </c>
      <c r="J15" s="569">
        <f t="shared" ref="J15" si="20">IFERROR(IF(AND(E15=0,F15&gt;0),100%,(F15/E15)-1),0%)</f>
        <v>3.0000000000000027E-2</v>
      </c>
      <c r="K15" s="570">
        <f t="shared" ref="K15" si="21">IFERROR(IF(AND(F15=0,G15&gt;0),100%,(G15/F15)-1),0%)</f>
        <v>3.0000000000000027E-2</v>
      </c>
    </row>
    <row r="16" spans="1:11" s="6" customFormat="1" ht="17.5" x14ac:dyDescent="0.35">
      <c r="A16" s="119" t="s">
        <v>64</v>
      </c>
      <c r="B16" s="571"/>
      <c r="C16" s="568"/>
      <c r="D16" s="568"/>
      <c r="E16" s="568"/>
      <c r="F16" s="568"/>
      <c r="G16" s="568"/>
      <c r="H16" s="569">
        <f t="shared" si="8"/>
        <v>0</v>
      </c>
      <c r="I16" s="569">
        <f t="shared" si="9"/>
        <v>0</v>
      </c>
      <c r="J16" s="569">
        <f t="shared" si="10"/>
        <v>0</v>
      </c>
      <c r="K16" s="570">
        <f t="shared" si="11"/>
        <v>0</v>
      </c>
    </row>
    <row r="17" spans="1:11" s="6" customFormat="1" ht="17.5" x14ac:dyDescent="0.35">
      <c r="A17" s="120" t="s">
        <v>47</v>
      </c>
      <c r="B17" s="572">
        <v>28318.100000000002</v>
      </c>
      <c r="C17" s="572">
        <v>28318.100000000002</v>
      </c>
      <c r="D17" s="573">
        <v>45316.479999999996</v>
      </c>
      <c r="E17" s="573">
        <v>46675.974399999999</v>
      </c>
      <c r="F17" s="573">
        <v>48076.253632000007</v>
      </c>
      <c r="G17" s="573">
        <v>49518.541240960003</v>
      </c>
      <c r="H17" s="574">
        <f t="shared" si="8"/>
        <v>0.60026555453932273</v>
      </c>
      <c r="I17" s="574">
        <f t="shared" si="9"/>
        <v>3.0000000000000027E-2</v>
      </c>
      <c r="J17" s="574">
        <f t="shared" si="10"/>
        <v>3.0000000000000249E-2</v>
      </c>
      <c r="K17" s="575">
        <f t="shared" si="11"/>
        <v>2.9999999999999805E-2</v>
      </c>
    </row>
    <row r="18" spans="1:11" s="6" customFormat="1" ht="17.5" x14ac:dyDescent="0.35">
      <c r="A18" s="120" t="s">
        <v>48</v>
      </c>
      <c r="B18" s="572">
        <v>2304.8000000000002</v>
      </c>
      <c r="C18" s="572">
        <v>2304.8000000000002</v>
      </c>
      <c r="D18" s="573">
        <v>5000</v>
      </c>
      <c r="E18" s="573">
        <v>5150</v>
      </c>
      <c r="F18" s="573">
        <v>5304.5</v>
      </c>
      <c r="G18" s="573">
        <v>5463.6350000000002</v>
      </c>
      <c r="H18" s="574">
        <f t="shared" si="8"/>
        <v>1.1693856299895868</v>
      </c>
      <c r="I18" s="574">
        <f t="shared" si="9"/>
        <v>3.0000000000000027E-2</v>
      </c>
      <c r="J18" s="574">
        <f t="shared" si="10"/>
        <v>3.0000000000000027E-2</v>
      </c>
      <c r="K18" s="575">
        <f t="shared" si="11"/>
        <v>3.0000000000000027E-2</v>
      </c>
    </row>
    <row r="19" spans="1:11" s="6" customFormat="1" ht="17.5" x14ac:dyDescent="0.35">
      <c r="A19" s="120" t="s">
        <v>58</v>
      </c>
      <c r="B19" s="576">
        <f>+B17+B18</f>
        <v>30622.9</v>
      </c>
      <c r="C19" s="577">
        <f t="shared" ref="C19:G19" si="22">+C17+C18</f>
        <v>30622.9</v>
      </c>
      <c r="D19" s="577">
        <f t="shared" si="22"/>
        <v>50316.479999999996</v>
      </c>
      <c r="E19" s="577">
        <f t="shared" si="22"/>
        <v>51825.974399999999</v>
      </c>
      <c r="F19" s="577">
        <f t="shared" si="22"/>
        <v>53380.753632000007</v>
      </c>
      <c r="G19" s="577">
        <f t="shared" si="22"/>
        <v>54982.176240960005</v>
      </c>
      <c r="H19" s="574">
        <f t="shared" ref="H19" si="23">IFERROR(IF(AND(C19=0,D19&gt;0),100%,(D19/C19)-1),0%)</f>
        <v>0.64309977173944977</v>
      </c>
      <c r="I19" s="574">
        <f t="shared" ref="I19" si="24">IFERROR(IF(AND(D19=0,E19&gt;0),100%,(E19/D19)-1),0%)</f>
        <v>3.0000000000000027E-2</v>
      </c>
      <c r="J19" s="574">
        <f t="shared" ref="J19" si="25">IFERROR(IF(AND(E19=0,F19&gt;0),100%,(F19/E19)-1),0%)</f>
        <v>3.0000000000000249E-2</v>
      </c>
      <c r="K19" s="575">
        <f t="shared" ref="K19" si="26">IFERROR(IF(AND(F19=0,G19&gt;0),100%,(G19/F19)-1),0%)</f>
        <v>3.0000000000000027E-2</v>
      </c>
    </row>
    <row r="20" spans="1:11" s="6" customFormat="1" ht="17.5" x14ac:dyDescent="0.35">
      <c r="A20" s="118" t="s">
        <v>40</v>
      </c>
      <c r="B20" s="565">
        <f>+B21</f>
        <v>0</v>
      </c>
      <c r="C20" s="565">
        <f t="shared" ref="C20:G20" si="27">+C21</f>
        <v>0</v>
      </c>
      <c r="D20" s="565">
        <f t="shared" si="27"/>
        <v>0</v>
      </c>
      <c r="E20" s="565">
        <f t="shared" si="27"/>
        <v>0</v>
      </c>
      <c r="F20" s="565">
        <f t="shared" si="27"/>
        <v>0</v>
      </c>
      <c r="G20" s="565">
        <f t="shared" si="27"/>
        <v>0</v>
      </c>
      <c r="H20" s="566">
        <f t="shared" si="8"/>
        <v>0</v>
      </c>
      <c r="I20" s="566">
        <f t="shared" si="9"/>
        <v>0</v>
      </c>
      <c r="J20" s="566">
        <f t="shared" si="10"/>
        <v>0</v>
      </c>
      <c r="K20" s="567">
        <f t="shared" si="11"/>
        <v>0</v>
      </c>
    </row>
    <row r="21" spans="1:11" s="6" customFormat="1" ht="17.5" x14ac:dyDescent="0.35">
      <c r="A21" s="101" t="s">
        <v>57</v>
      </c>
      <c r="B21" s="571">
        <f>SUM(B22:B25)</f>
        <v>0</v>
      </c>
      <c r="C21" s="571">
        <f t="shared" ref="C21:G21" si="28">SUM(C22:C25)</f>
        <v>0</v>
      </c>
      <c r="D21" s="571">
        <f t="shared" si="28"/>
        <v>0</v>
      </c>
      <c r="E21" s="571">
        <f t="shared" si="28"/>
        <v>0</v>
      </c>
      <c r="F21" s="571">
        <f t="shared" si="28"/>
        <v>0</v>
      </c>
      <c r="G21" s="571">
        <f t="shared" si="28"/>
        <v>0</v>
      </c>
      <c r="H21" s="569">
        <f t="shared" si="8"/>
        <v>0</v>
      </c>
      <c r="I21" s="569">
        <f t="shared" si="9"/>
        <v>0</v>
      </c>
      <c r="J21" s="569">
        <f t="shared" si="10"/>
        <v>0</v>
      </c>
      <c r="K21" s="570">
        <f t="shared" si="11"/>
        <v>0</v>
      </c>
    </row>
    <row r="22" spans="1:11" s="6" customFormat="1" ht="17.5" x14ac:dyDescent="0.35">
      <c r="A22" s="119" t="s">
        <v>61</v>
      </c>
      <c r="B22" s="571"/>
      <c r="C22" s="568"/>
      <c r="D22" s="568"/>
      <c r="E22" s="568"/>
      <c r="F22" s="568"/>
      <c r="G22" s="568"/>
      <c r="H22" s="569">
        <f t="shared" si="8"/>
        <v>0</v>
      </c>
      <c r="I22" s="569">
        <f t="shared" si="9"/>
        <v>0</v>
      </c>
      <c r="J22" s="569">
        <f t="shared" si="10"/>
        <v>0</v>
      </c>
      <c r="K22" s="570">
        <f t="shared" si="11"/>
        <v>0</v>
      </c>
    </row>
    <row r="23" spans="1:11" s="6" customFormat="1" ht="17.5" x14ac:dyDescent="0.35">
      <c r="A23" s="119" t="s">
        <v>62</v>
      </c>
      <c r="B23" s="571"/>
      <c r="C23" s="568"/>
      <c r="D23" s="568"/>
      <c r="E23" s="568"/>
      <c r="F23" s="568"/>
      <c r="G23" s="568"/>
      <c r="H23" s="569">
        <f t="shared" si="8"/>
        <v>0</v>
      </c>
      <c r="I23" s="569">
        <f t="shared" si="9"/>
        <v>0</v>
      </c>
      <c r="J23" s="569">
        <f t="shared" si="10"/>
        <v>0</v>
      </c>
      <c r="K23" s="570">
        <f t="shared" si="11"/>
        <v>0</v>
      </c>
    </row>
    <row r="24" spans="1:11" s="6" customFormat="1" ht="17.5" x14ac:dyDescent="0.35">
      <c r="A24" s="119" t="s">
        <v>63</v>
      </c>
      <c r="B24" s="571"/>
      <c r="C24" s="568"/>
      <c r="D24" s="568"/>
      <c r="E24" s="568"/>
      <c r="F24" s="568"/>
      <c r="G24" s="568"/>
      <c r="H24" s="569">
        <f t="shared" si="8"/>
        <v>0</v>
      </c>
      <c r="I24" s="569">
        <f t="shared" si="9"/>
        <v>0</v>
      </c>
      <c r="J24" s="569">
        <f t="shared" si="10"/>
        <v>0</v>
      </c>
      <c r="K24" s="570">
        <f t="shared" si="11"/>
        <v>0</v>
      </c>
    </row>
    <row r="25" spans="1:11" s="6" customFormat="1" ht="17.5" x14ac:dyDescent="0.35">
      <c r="A25" s="119" t="s">
        <v>64</v>
      </c>
      <c r="B25" s="571"/>
      <c r="C25" s="568"/>
      <c r="D25" s="568"/>
      <c r="E25" s="568"/>
      <c r="F25" s="568"/>
      <c r="G25" s="568"/>
      <c r="H25" s="569">
        <f t="shared" si="8"/>
        <v>0</v>
      </c>
      <c r="I25" s="569">
        <f t="shared" si="9"/>
        <v>0</v>
      </c>
      <c r="J25" s="569">
        <f t="shared" si="10"/>
        <v>0</v>
      </c>
      <c r="K25" s="570">
        <f t="shared" si="11"/>
        <v>0</v>
      </c>
    </row>
    <row r="26" spans="1:11" s="6" customFormat="1" ht="17.5" x14ac:dyDescent="0.35">
      <c r="A26" s="120" t="s">
        <v>47</v>
      </c>
      <c r="B26" s="572"/>
      <c r="C26" s="573"/>
      <c r="D26" s="573"/>
      <c r="E26" s="573"/>
      <c r="F26" s="573"/>
      <c r="G26" s="573"/>
      <c r="H26" s="574">
        <f t="shared" si="8"/>
        <v>0</v>
      </c>
      <c r="I26" s="574">
        <f t="shared" si="9"/>
        <v>0</v>
      </c>
      <c r="J26" s="574">
        <f t="shared" si="10"/>
        <v>0</v>
      </c>
      <c r="K26" s="575">
        <f t="shared" si="11"/>
        <v>0</v>
      </c>
    </row>
    <row r="27" spans="1:11" s="6" customFormat="1" ht="17.5" x14ac:dyDescent="0.35">
      <c r="A27" s="120" t="s">
        <v>48</v>
      </c>
      <c r="B27" s="572"/>
      <c r="C27" s="573"/>
      <c r="D27" s="573"/>
      <c r="E27" s="573"/>
      <c r="F27" s="573"/>
      <c r="G27" s="573"/>
      <c r="H27" s="574">
        <f t="shared" si="8"/>
        <v>0</v>
      </c>
      <c r="I27" s="574">
        <f t="shared" si="9"/>
        <v>0</v>
      </c>
      <c r="J27" s="574">
        <f t="shared" si="10"/>
        <v>0</v>
      </c>
      <c r="K27" s="575">
        <f t="shared" si="11"/>
        <v>0</v>
      </c>
    </row>
    <row r="28" spans="1:11" s="6" customFormat="1" ht="17.5" x14ac:dyDescent="0.35">
      <c r="A28" s="121" t="s">
        <v>58</v>
      </c>
      <c r="B28" s="578">
        <f>+B26+B27</f>
        <v>0</v>
      </c>
      <c r="C28" s="578">
        <f t="shared" ref="C28:G28" si="29">+C26+C27</f>
        <v>0</v>
      </c>
      <c r="D28" s="578">
        <f t="shared" si="29"/>
        <v>0</v>
      </c>
      <c r="E28" s="578">
        <f t="shared" si="29"/>
        <v>0</v>
      </c>
      <c r="F28" s="578">
        <f t="shared" si="29"/>
        <v>0</v>
      </c>
      <c r="G28" s="578">
        <f t="shared" si="29"/>
        <v>0</v>
      </c>
      <c r="H28" s="579">
        <f t="shared" si="8"/>
        <v>0</v>
      </c>
      <c r="I28" s="579">
        <f t="shared" si="9"/>
        <v>0</v>
      </c>
      <c r="J28" s="579">
        <f t="shared" si="10"/>
        <v>0</v>
      </c>
      <c r="K28" s="580">
        <f t="shared" si="11"/>
        <v>0</v>
      </c>
    </row>
    <row r="29" spans="1:11" x14ac:dyDescent="0.35">
      <c r="A29" s="415" t="str">
        <f>+'3. Vig. Futuras'!B13</f>
        <v>* Apropiación vigente a 30 de abril de 2020, SIN descontar partidas suspendidas</v>
      </c>
      <c r="B29" s="415"/>
      <c r="C29" s="415"/>
      <c r="D29" s="415"/>
      <c r="E29" s="415"/>
      <c r="F29" s="415"/>
      <c r="G29" s="415"/>
      <c r="H29" s="415"/>
      <c r="I29" s="415"/>
      <c r="J29" s="415"/>
      <c r="K29" s="415"/>
    </row>
    <row r="30" spans="1:11" x14ac:dyDescent="0.35">
      <c r="A30" s="415" t="str">
        <f>+'3. Vig. Futuras'!B14</f>
        <v>** Apropiación vigente a 30 de abril de 2020, descontando partidas suspendidas</v>
      </c>
      <c r="B30" s="415"/>
      <c r="C30" s="415"/>
      <c r="D30" s="415"/>
      <c r="E30" s="415"/>
      <c r="F30" s="415"/>
      <c r="G30" s="415"/>
      <c r="H30" s="415"/>
      <c r="I30" s="415"/>
      <c r="J30" s="415"/>
      <c r="K30" s="415"/>
    </row>
    <row r="37" spans="1:4" ht="18" x14ac:dyDescent="0.4">
      <c r="A37" s="581" t="s">
        <v>3265</v>
      </c>
      <c r="B37" s="582">
        <v>2350000000</v>
      </c>
      <c r="C37" s="582">
        <v>6998310000</v>
      </c>
      <c r="D37" s="582">
        <f>C37-B37</f>
        <v>4648310000</v>
      </c>
    </row>
    <row r="38" spans="1:4" ht="18" x14ac:dyDescent="0.4">
      <c r="A38" s="581" t="s">
        <v>3266</v>
      </c>
      <c r="B38" s="582">
        <v>4300000000</v>
      </c>
      <c r="C38" s="582">
        <v>9790000000</v>
      </c>
      <c r="D38" s="582">
        <f t="shared" ref="D38:D44" si="30">C38-B38</f>
        <v>5490000000</v>
      </c>
    </row>
    <row r="39" spans="1:4" ht="18" x14ac:dyDescent="0.4">
      <c r="A39" s="581" t="s">
        <v>3268</v>
      </c>
      <c r="B39" s="582">
        <v>6050000000</v>
      </c>
      <c r="C39" s="582">
        <v>7000000000</v>
      </c>
      <c r="D39" s="582">
        <f t="shared" si="30"/>
        <v>950000000</v>
      </c>
    </row>
    <row r="40" spans="1:4" ht="18" x14ac:dyDescent="0.4">
      <c r="A40" s="581" t="s">
        <v>3269</v>
      </c>
      <c r="B40" s="582">
        <v>860000000</v>
      </c>
      <c r="C40" s="582">
        <v>885800000</v>
      </c>
      <c r="D40" s="582">
        <f t="shared" si="30"/>
        <v>25800000</v>
      </c>
    </row>
    <row r="41" spans="1:4" ht="18" x14ac:dyDescent="0.4">
      <c r="A41" s="581" t="s">
        <v>3270</v>
      </c>
      <c r="B41" s="582">
        <v>2385000000</v>
      </c>
      <c r="C41" s="582">
        <v>2450000000</v>
      </c>
      <c r="D41" s="582">
        <f t="shared" si="30"/>
        <v>65000000</v>
      </c>
    </row>
    <row r="42" spans="1:4" ht="18" x14ac:dyDescent="0.4">
      <c r="A42" s="581" t="s">
        <v>3271</v>
      </c>
      <c r="B42" s="582">
        <v>410000000</v>
      </c>
      <c r="C42" s="582">
        <v>595000000</v>
      </c>
      <c r="D42" s="582">
        <f t="shared" si="30"/>
        <v>185000000</v>
      </c>
    </row>
    <row r="43" spans="1:4" ht="18" x14ac:dyDescent="0.4">
      <c r="A43" s="583" t="s">
        <v>3272</v>
      </c>
      <c r="B43" s="584">
        <v>8000000000</v>
      </c>
      <c r="C43" s="582">
        <v>11396385000</v>
      </c>
      <c r="D43" s="582">
        <f t="shared" si="30"/>
        <v>3396385000</v>
      </c>
    </row>
    <row r="44" spans="1:4" ht="36" x14ac:dyDescent="0.4">
      <c r="A44" s="585" t="s">
        <v>3273</v>
      </c>
      <c r="B44" s="582">
        <v>1267918597</v>
      </c>
      <c r="C44" s="582">
        <v>1306007655</v>
      </c>
      <c r="D44" s="582">
        <f t="shared" si="30"/>
        <v>38089058</v>
      </c>
    </row>
    <row r="45" spans="1:4" ht="25.5" customHeight="1" x14ac:dyDescent="0.35">
      <c r="A45" s="586"/>
      <c r="B45" s="587">
        <f>SUM(B37:B44)</f>
        <v>25622918597</v>
      </c>
      <c r="C45" s="587">
        <f>SUM(C37:C44)</f>
        <v>40421502655</v>
      </c>
      <c r="D45" s="587">
        <f>SUM(D37:D44)</f>
        <v>14798584058</v>
      </c>
    </row>
    <row r="46" spans="1:4" ht="17.5" x14ac:dyDescent="0.35">
      <c r="A46" s="586"/>
      <c r="B46" s="586"/>
      <c r="C46" s="586"/>
      <c r="D46" s="586"/>
    </row>
    <row r="47" spans="1:4" ht="17.5" x14ac:dyDescent="0.35">
      <c r="A47" s="586"/>
      <c r="B47" s="586"/>
      <c r="C47" s="586"/>
      <c r="D47" s="586"/>
    </row>
    <row r="48" spans="1:4" ht="17.5" x14ac:dyDescent="0.35">
      <c r="A48" s="586"/>
      <c r="B48" s="586"/>
      <c r="C48" s="586"/>
      <c r="D48" s="586"/>
    </row>
    <row r="49" spans="1:4" ht="18" x14ac:dyDescent="0.4">
      <c r="A49" s="588" t="s">
        <v>3264</v>
      </c>
      <c r="B49" s="589">
        <v>2000000000</v>
      </c>
      <c r="C49" s="582">
        <v>2060000000</v>
      </c>
      <c r="D49" s="582">
        <f t="shared" ref="D49:D51" si="31">C49-B49</f>
        <v>60000000</v>
      </c>
    </row>
    <row r="50" spans="1:4" ht="18" x14ac:dyDescent="0.4">
      <c r="A50" s="581" t="s">
        <v>3267</v>
      </c>
      <c r="B50" s="582">
        <v>2500000000</v>
      </c>
      <c r="C50" s="582">
        <v>7300000000</v>
      </c>
      <c r="D50" s="582">
        <f t="shared" si="31"/>
        <v>4800000000</v>
      </c>
    </row>
    <row r="51" spans="1:4" ht="36" x14ac:dyDescent="0.4">
      <c r="A51" s="583" t="s">
        <v>3274</v>
      </c>
      <c r="B51" s="584">
        <v>500000000</v>
      </c>
      <c r="C51" s="584">
        <v>535000000</v>
      </c>
      <c r="D51" s="582">
        <f t="shared" si="31"/>
        <v>35000000</v>
      </c>
    </row>
    <row r="52" spans="1:4" ht="27" customHeight="1" x14ac:dyDescent="0.35">
      <c r="A52" s="586"/>
      <c r="B52" s="587">
        <f>SUM(B49:B51)</f>
        <v>5000000000</v>
      </c>
      <c r="C52" s="587">
        <f>SUM(C49:C51)</f>
        <v>9895000000</v>
      </c>
      <c r="D52" s="587">
        <f>SUM(D49:D51)</f>
        <v>4895000000</v>
      </c>
    </row>
    <row r="53" spans="1:4" ht="17.5" x14ac:dyDescent="0.35">
      <c r="A53" s="586"/>
      <c r="B53" s="586"/>
      <c r="C53" s="586"/>
      <c r="D53" s="586"/>
    </row>
    <row r="54" spans="1:4" ht="17.5" x14ac:dyDescent="0.35">
      <c r="A54" s="586"/>
      <c r="B54" s="586"/>
      <c r="C54" s="590">
        <f>C45+C52</f>
        <v>50316502655</v>
      </c>
      <c r="D54" s="590">
        <f>D45+D52</f>
        <v>19693584058</v>
      </c>
    </row>
  </sheetData>
  <mergeCells count="10">
    <mergeCell ref="A29:K29"/>
    <mergeCell ref="A30:K30"/>
    <mergeCell ref="D3:K3"/>
    <mergeCell ref="A4:A5"/>
    <mergeCell ref="B4:B5"/>
    <mergeCell ref="C4:C5"/>
    <mergeCell ref="D4:D5"/>
    <mergeCell ref="E4:E5"/>
    <mergeCell ref="F4:F5"/>
    <mergeCell ref="G4:G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59999389629810485"/>
  </sheetPr>
  <dimension ref="B1:K12"/>
  <sheetViews>
    <sheetView topLeftCell="A10" zoomScale="70" zoomScaleNormal="70" workbookViewId="0">
      <selection activeCell="C22" sqref="C22"/>
    </sheetView>
  </sheetViews>
  <sheetFormatPr baseColWidth="10" defaultColWidth="11.453125" defaultRowHeight="14.5" x14ac:dyDescent="0.35"/>
  <cols>
    <col min="1" max="1" width="11.453125" style="4"/>
    <col min="2" max="2" width="50.1796875" style="4" customWidth="1"/>
    <col min="3" max="3" width="109.453125" style="4" customWidth="1"/>
    <col min="4" max="4" width="11" style="4" bestFit="1" customWidth="1"/>
    <col min="5" max="8" width="8.453125" style="4" bestFit="1" customWidth="1"/>
    <col min="9" max="9" width="8.7265625" style="4" bestFit="1" customWidth="1"/>
    <col min="10" max="12" width="9" style="4" bestFit="1" customWidth="1"/>
    <col min="13" max="16384" width="11.453125" style="4"/>
  </cols>
  <sheetData>
    <row r="1" spans="2:11" ht="30" x14ac:dyDescent="0.35">
      <c r="B1" s="18" t="str">
        <f>"5.3 Solicitud MGMP "&amp;'1. Principales Metas'!S3&amp;"Inversión"</f>
        <v>5.3 Solicitud MGMP Inversión</v>
      </c>
    </row>
    <row r="3" spans="2:11" ht="26" x14ac:dyDescent="0.35">
      <c r="B3" s="40" t="s">
        <v>2615</v>
      </c>
    </row>
    <row r="4" spans="2:11" ht="15" thickBot="1" x14ac:dyDescent="0.4"/>
    <row r="5" spans="2:11" ht="46.5" x14ac:dyDescent="0.35">
      <c r="B5" s="329" t="s">
        <v>3276</v>
      </c>
      <c r="C5" s="330" t="s">
        <v>3285</v>
      </c>
      <c r="D5" s="39"/>
      <c r="E5" s="39"/>
      <c r="F5" s="39"/>
      <c r="G5" s="39"/>
      <c r="H5" s="39"/>
      <c r="I5" s="39"/>
      <c r="J5" s="39"/>
      <c r="K5" s="39"/>
    </row>
    <row r="6" spans="2:11" ht="42" x14ac:dyDescent="0.35">
      <c r="B6" s="331" t="s">
        <v>3277</v>
      </c>
      <c r="C6" s="332" t="s">
        <v>3284</v>
      </c>
      <c r="D6" s="39"/>
      <c r="E6" s="39"/>
      <c r="F6" s="39"/>
      <c r="G6" s="39"/>
      <c r="H6" s="39"/>
      <c r="I6" s="39"/>
      <c r="J6" s="39"/>
      <c r="K6" s="39"/>
    </row>
    <row r="7" spans="2:11" ht="77.5" x14ac:dyDescent="0.35">
      <c r="B7" s="331" t="s">
        <v>3278</v>
      </c>
      <c r="C7" s="332" t="s">
        <v>3283</v>
      </c>
      <c r="D7" s="39"/>
      <c r="E7" s="39"/>
      <c r="F7" s="39"/>
      <c r="G7" s="39"/>
      <c r="H7" s="39"/>
      <c r="I7" s="39"/>
      <c r="J7" s="39"/>
      <c r="K7" s="39"/>
    </row>
    <row r="8" spans="2:11" ht="155" x14ac:dyDescent="0.35">
      <c r="B8" s="331" t="s">
        <v>3280</v>
      </c>
      <c r="C8" s="332" t="s">
        <v>3286</v>
      </c>
      <c r="D8" s="39"/>
      <c r="E8" s="39"/>
      <c r="F8" s="39"/>
      <c r="G8" s="39"/>
      <c r="H8" s="39"/>
      <c r="I8" s="39"/>
      <c r="J8" s="39"/>
      <c r="K8" s="39"/>
    </row>
    <row r="9" spans="2:11" ht="62.5" thickBot="1" x14ac:dyDescent="0.4">
      <c r="B9" s="333" t="s">
        <v>3279</v>
      </c>
      <c r="C9" s="334" t="s">
        <v>3287</v>
      </c>
      <c r="D9" s="39"/>
      <c r="E9" s="39"/>
      <c r="F9" s="39"/>
      <c r="G9" s="39"/>
      <c r="H9" s="39"/>
      <c r="I9" s="39"/>
      <c r="J9" s="39"/>
      <c r="K9" s="39"/>
    </row>
    <row r="10" spans="2:11" x14ac:dyDescent="0.35">
      <c r="B10" s="328"/>
      <c r="C10" s="39"/>
      <c r="D10" s="39"/>
      <c r="E10" s="39"/>
      <c r="F10" s="39"/>
      <c r="G10" s="39"/>
      <c r="H10" s="39"/>
      <c r="I10" s="39"/>
      <c r="J10" s="39"/>
      <c r="K10" s="39"/>
    </row>
    <row r="11" spans="2:11" ht="26" x14ac:dyDescent="0.35">
      <c r="B11" s="298"/>
      <c r="C11" s="39"/>
      <c r="D11" s="39"/>
      <c r="E11" s="39"/>
      <c r="F11" s="39"/>
      <c r="G11" s="39"/>
      <c r="H11" s="39"/>
      <c r="I11" s="39"/>
      <c r="J11" s="39"/>
      <c r="K11" s="39"/>
    </row>
    <row r="12" spans="2:11" ht="26" x14ac:dyDescent="0.35">
      <c r="B12" s="298"/>
      <c r="C12" s="39"/>
      <c r="D12" s="39"/>
      <c r="E12" s="39"/>
      <c r="F12" s="39"/>
      <c r="G12" s="39"/>
      <c r="H12" s="39"/>
      <c r="I12" s="39"/>
      <c r="J12" s="39"/>
      <c r="K12" s="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106"/>
  <sheetViews>
    <sheetView zoomScale="55" zoomScaleNormal="55" workbookViewId="0">
      <selection activeCell="E37" sqref="E37"/>
    </sheetView>
  </sheetViews>
  <sheetFormatPr baseColWidth="10" defaultColWidth="11.453125" defaultRowHeight="14" x14ac:dyDescent="0.3"/>
  <cols>
    <col min="1" max="1" width="22.453125" style="153" customWidth="1"/>
    <col min="2" max="2" width="11.7265625" style="153" customWidth="1"/>
    <col min="3" max="3" width="16.54296875" style="153" customWidth="1"/>
    <col min="4" max="4" width="51.26953125" style="153" customWidth="1"/>
    <col min="5" max="5" width="56" style="153" customWidth="1"/>
    <col min="6" max="7" width="21.54296875" style="153" customWidth="1"/>
    <col min="8" max="8" width="17.1796875" style="153" customWidth="1"/>
    <col min="9" max="9" width="15.7265625" style="153" customWidth="1"/>
    <col min="10" max="10" width="17.1796875" style="153" customWidth="1"/>
    <col min="11" max="12" width="13.1796875" style="153" customWidth="1"/>
    <col min="13" max="13" width="11.453125" style="153" customWidth="1"/>
    <col min="14" max="14" width="17.1796875" style="153" customWidth="1"/>
    <col min="15" max="15" width="10" style="153" customWidth="1"/>
    <col min="16" max="39" width="11.453125" style="142"/>
    <col min="40" max="16384" width="11.453125" style="153"/>
  </cols>
  <sheetData>
    <row r="1" spans="1:17" ht="30" x14ac:dyDescent="0.3">
      <c r="A1" s="253" t="s">
        <v>2616</v>
      </c>
      <c r="B1" s="142"/>
      <c r="C1" s="142"/>
      <c r="D1" s="142"/>
      <c r="E1" s="142"/>
      <c r="F1" s="142"/>
      <c r="G1" s="142"/>
      <c r="H1" s="142"/>
      <c r="I1" s="142"/>
      <c r="J1" s="142"/>
      <c r="K1" s="142"/>
      <c r="L1" s="142"/>
      <c r="M1" s="142"/>
      <c r="N1" s="142"/>
      <c r="O1" s="142"/>
    </row>
    <row r="2" spans="1:17" s="142" customFormat="1" ht="25" x14ac:dyDescent="0.5">
      <c r="A2" s="143" t="s">
        <v>2629</v>
      </c>
      <c r="C2" s="145"/>
      <c r="D2" s="144"/>
      <c r="E2" s="144"/>
      <c r="F2" s="144"/>
      <c r="G2" s="144"/>
      <c r="H2" s="144"/>
      <c r="I2" s="144"/>
      <c r="J2" s="144"/>
      <c r="K2" s="144"/>
      <c r="L2" s="144"/>
      <c r="N2" s="144"/>
    </row>
    <row r="3" spans="1:17" s="142" customFormat="1" ht="31.5" customHeight="1" x14ac:dyDescent="0.3">
      <c r="A3" s="420" t="s">
        <v>2617</v>
      </c>
      <c r="B3" s="423" t="s">
        <v>2632</v>
      </c>
      <c r="C3" s="423"/>
      <c r="D3" s="423"/>
      <c r="E3" s="423"/>
      <c r="F3" s="423"/>
      <c r="G3" s="423"/>
      <c r="H3" s="423"/>
      <c r="I3" s="423"/>
      <c r="J3" s="423"/>
      <c r="K3" s="423"/>
      <c r="L3" s="423"/>
      <c r="M3" s="423"/>
      <c r="N3" s="423"/>
      <c r="O3" s="424"/>
    </row>
    <row r="4" spans="1:17" s="142" customFormat="1" ht="31.5" customHeight="1" x14ac:dyDescent="0.3">
      <c r="A4" s="421"/>
      <c r="B4" s="425"/>
      <c r="C4" s="425"/>
      <c r="D4" s="425"/>
      <c r="E4" s="425"/>
      <c r="F4" s="425"/>
      <c r="G4" s="425"/>
      <c r="H4" s="425"/>
      <c r="I4" s="425"/>
      <c r="J4" s="425"/>
      <c r="K4" s="425"/>
      <c r="L4" s="425"/>
      <c r="M4" s="425"/>
      <c r="N4" s="425"/>
      <c r="O4" s="426"/>
    </row>
    <row r="5" spans="1:17" s="142" customFormat="1" ht="27.75" customHeight="1" x14ac:dyDescent="0.3">
      <c r="A5" s="422"/>
      <c r="B5" s="427"/>
      <c r="C5" s="427"/>
      <c r="D5" s="427"/>
      <c r="E5" s="427"/>
      <c r="F5" s="427"/>
      <c r="G5" s="427"/>
      <c r="H5" s="427"/>
      <c r="I5" s="427"/>
      <c r="J5" s="427"/>
      <c r="K5" s="427"/>
      <c r="L5" s="427"/>
      <c r="M5" s="427"/>
      <c r="N5" s="427"/>
      <c r="O5" s="428"/>
      <c r="Q5" s="153"/>
    </row>
    <row r="6" spans="1:17" s="142" customFormat="1" ht="27" customHeight="1" x14ac:dyDescent="0.3">
      <c r="A6" s="429" t="s">
        <v>555</v>
      </c>
      <c r="B6" s="429"/>
      <c r="C6" s="429"/>
      <c r="D6" s="429"/>
      <c r="E6" s="429"/>
      <c r="F6" s="429"/>
      <c r="G6" s="429"/>
      <c r="H6" s="429"/>
      <c r="I6" s="429"/>
      <c r="J6" s="429"/>
      <c r="K6" s="429"/>
      <c r="L6" s="429"/>
      <c r="M6" s="429"/>
      <c r="N6" s="429"/>
      <c r="O6" s="429"/>
    </row>
    <row r="7" spans="1:17" s="142" customFormat="1" ht="30" customHeight="1" x14ac:dyDescent="0.3">
      <c r="A7" s="430" t="s">
        <v>552</v>
      </c>
      <c r="B7" s="430" t="s">
        <v>2631</v>
      </c>
      <c r="C7" s="430"/>
      <c r="D7" s="431" t="s">
        <v>2621</v>
      </c>
      <c r="E7" s="431"/>
      <c r="F7" s="431"/>
      <c r="G7" s="431"/>
      <c r="H7" s="431"/>
      <c r="I7" s="431"/>
      <c r="J7" s="431"/>
      <c r="K7" s="431"/>
      <c r="L7" s="431"/>
      <c r="M7" s="431"/>
      <c r="N7" s="431"/>
      <c r="O7" s="431"/>
    </row>
    <row r="8" spans="1:17" s="142" customFormat="1" ht="54.75" customHeight="1" x14ac:dyDescent="0.3">
      <c r="A8" s="430"/>
      <c r="B8" s="430"/>
      <c r="C8" s="430"/>
      <c r="D8" s="431" t="s">
        <v>2622</v>
      </c>
      <c r="E8" s="431"/>
      <c r="F8" s="146" t="s">
        <v>2637</v>
      </c>
      <c r="G8" s="146" t="s">
        <v>2638</v>
      </c>
      <c r="H8" s="431">
        <v>2021</v>
      </c>
      <c r="I8" s="431"/>
      <c r="J8" s="431">
        <v>2022</v>
      </c>
      <c r="K8" s="431"/>
      <c r="L8" s="431">
        <v>2023</v>
      </c>
      <c r="M8" s="431"/>
      <c r="N8" s="431">
        <v>2024</v>
      </c>
      <c r="O8" s="431"/>
    </row>
    <row r="9" spans="1:17" s="142" customFormat="1" ht="51" customHeight="1" x14ac:dyDescent="0.3">
      <c r="A9" s="430"/>
      <c r="B9" s="430"/>
      <c r="C9" s="430"/>
      <c r="D9" s="146" t="s">
        <v>2624</v>
      </c>
      <c r="E9" s="146" t="s">
        <v>2630</v>
      </c>
      <c r="F9" s="146" t="s">
        <v>2626</v>
      </c>
      <c r="G9" s="146" t="s">
        <v>2626</v>
      </c>
      <c r="H9" s="146" t="s">
        <v>2628</v>
      </c>
      <c r="I9" s="146" t="s">
        <v>3</v>
      </c>
      <c r="J9" s="146" t="s">
        <v>2628</v>
      </c>
      <c r="K9" s="146" t="s">
        <v>3</v>
      </c>
      <c r="L9" s="146" t="s">
        <v>2628</v>
      </c>
      <c r="M9" s="146" t="s">
        <v>3</v>
      </c>
      <c r="N9" s="146" t="s">
        <v>2628</v>
      </c>
      <c r="O9" s="146" t="s">
        <v>3</v>
      </c>
    </row>
    <row r="10" spans="1:17" s="142" customFormat="1" ht="25" customHeight="1" x14ac:dyDescent="0.3">
      <c r="A10" s="164" t="s">
        <v>38</v>
      </c>
      <c r="B10" s="432"/>
      <c r="C10" s="433"/>
      <c r="D10" s="164"/>
      <c r="E10" s="164"/>
      <c r="F10" s="164"/>
      <c r="G10" s="164"/>
      <c r="H10" s="173"/>
      <c r="I10" s="173"/>
      <c r="J10" s="173"/>
      <c r="K10" s="173"/>
      <c r="L10" s="173"/>
      <c r="M10" s="173"/>
      <c r="N10" s="173"/>
      <c r="O10" s="173"/>
    </row>
    <row r="11" spans="1:17" s="142" customFormat="1" ht="25" customHeight="1" x14ac:dyDescent="0.3">
      <c r="A11" s="164" t="s">
        <v>38</v>
      </c>
      <c r="B11" s="432"/>
      <c r="C11" s="433"/>
      <c r="D11" s="164"/>
      <c r="E11" s="164"/>
      <c r="F11" s="164"/>
      <c r="G11" s="164"/>
      <c r="H11" s="173"/>
      <c r="I11" s="173"/>
      <c r="J11" s="173"/>
      <c r="K11" s="173"/>
      <c r="L11" s="173"/>
      <c r="M11" s="173"/>
      <c r="N11" s="173"/>
      <c r="O11" s="173"/>
    </row>
    <row r="12" spans="1:17" s="142" customFormat="1" ht="25" customHeight="1" x14ac:dyDescent="0.3">
      <c r="A12" s="164" t="s">
        <v>38</v>
      </c>
      <c r="B12" s="432"/>
      <c r="C12" s="433"/>
      <c r="D12" s="164"/>
      <c r="E12" s="164"/>
      <c r="F12" s="164"/>
      <c r="G12" s="164"/>
      <c r="H12" s="173"/>
      <c r="I12" s="173"/>
      <c r="J12" s="173"/>
      <c r="K12" s="173"/>
      <c r="L12" s="173"/>
      <c r="M12" s="173"/>
      <c r="N12" s="173"/>
      <c r="O12" s="173"/>
    </row>
    <row r="13" spans="1:17" s="167" customFormat="1" ht="25" customHeight="1" x14ac:dyDescent="0.3">
      <c r="A13" s="437" t="s">
        <v>2634</v>
      </c>
      <c r="B13" s="438"/>
      <c r="C13" s="438"/>
      <c r="D13" s="438"/>
      <c r="E13" s="439"/>
      <c r="F13" s="165">
        <f>SUM(F10:F12)</f>
        <v>0</v>
      </c>
      <c r="G13" s="165">
        <f>SUM(G10:G12)</f>
        <v>0</v>
      </c>
      <c r="H13" s="165">
        <f>SUM(H10:H12)</f>
        <v>0</v>
      </c>
      <c r="I13" s="166"/>
      <c r="J13" s="165">
        <f>SUM(J10:J12)</f>
        <v>0</v>
      </c>
      <c r="K13" s="166"/>
      <c r="L13" s="165">
        <f>SUM(L10:L12)</f>
        <v>0</v>
      </c>
      <c r="M13" s="166"/>
      <c r="N13" s="165">
        <f>SUM(N10:N12)</f>
        <v>0</v>
      </c>
      <c r="O13" s="166"/>
    </row>
    <row r="14" spans="1:17" s="142" customFormat="1" ht="25" customHeight="1" x14ac:dyDescent="0.3">
      <c r="A14" s="164" t="s">
        <v>40</v>
      </c>
      <c r="B14" s="432"/>
      <c r="C14" s="433"/>
      <c r="D14" s="164"/>
      <c r="E14" s="164"/>
      <c r="F14" s="164"/>
      <c r="G14" s="164"/>
      <c r="H14" s="173"/>
      <c r="I14" s="173"/>
      <c r="J14" s="173"/>
      <c r="K14" s="173"/>
      <c r="L14" s="173"/>
      <c r="M14" s="173"/>
      <c r="N14" s="173"/>
      <c r="O14" s="173"/>
    </row>
    <row r="15" spans="1:17" s="142" customFormat="1" ht="25" customHeight="1" x14ac:dyDescent="0.3">
      <c r="A15" s="164" t="s">
        <v>40</v>
      </c>
      <c r="B15" s="432"/>
      <c r="C15" s="433"/>
      <c r="D15" s="164"/>
      <c r="E15" s="164"/>
      <c r="F15" s="164"/>
      <c r="G15" s="164"/>
      <c r="H15" s="173"/>
      <c r="I15" s="173"/>
      <c r="J15" s="173"/>
      <c r="K15" s="173"/>
      <c r="L15" s="173"/>
      <c r="M15" s="173"/>
      <c r="N15" s="173"/>
      <c r="O15" s="173"/>
    </row>
    <row r="16" spans="1:17" s="142" customFormat="1" ht="25" customHeight="1" x14ac:dyDescent="0.3">
      <c r="A16" s="164" t="s">
        <v>40</v>
      </c>
      <c r="B16" s="432"/>
      <c r="C16" s="433"/>
      <c r="D16" s="164"/>
      <c r="E16" s="164"/>
      <c r="F16" s="164"/>
      <c r="G16" s="164"/>
      <c r="H16" s="173"/>
      <c r="I16" s="173"/>
      <c r="J16" s="173"/>
      <c r="K16" s="173"/>
      <c r="L16" s="173"/>
      <c r="M16" s="173"/>
      <c r="N16" s="173"/>
      <c r="O16" s="173"/>
    </row>
    <row r="17" spans="1:15" s="167" customFormat="1" ht="25" customHeight="1" x14ac:dyDescent="0.3">
      <c r="A17" s="437" t="s">
        <v>2635</v>
      </c>
      <c r="B17" s="438"/>
      <c r="C17" s="438"/>
      <c r="D17" s="438"/>
      <c r="E17" s="439"/>
      <c r="F17" s="165">
        <f>SUM(F14:F16)</f>
        <v>0</v>
      </c>
      <c r="G17" s="165">
        <f>SUM(G14:G16)</f>
        <v>0</v>
      </c>
      <c r="H17" s="165">
        <f>SUM(H14:H16)</f>
        <v>0</v>
      </c>
      <c r="I17" s="166"/>
      <c r="J17" s="165">
        <f>SUM(J14:J16)</f>
        <v>0</v>
      </c>
      <c r="K17" s="166"/>
      <c r="L17" s="165">
        <f>SUM(L14:L16)</f>
        <v>0</v>
      </c>
      <c r="M17" s="166"/>
      <c r="N17" s="165">
        <f>SUM(N14:N16)</f>
        <v>0</v>
      </c>
      <c r="O17" s="166"/>
    </row>
    <row r="18" spans="1:15" s="142" customFormat="1" ht="25" customHeight="1" x14ac:dyDescent="0.3">
      <c r="A18" s="164" t="s">
        <v>2636</v>
      </c>
      <c r="B18" s="440"/>
      <c r="C18" s="441"/>
      <c r="D18" s="164"/>
      <c r="E18" s="164"/>
      <c r="F18" s="164"/>
      <c r="G18" s="164"/>
      <c r="H18" s="175"/>
      <c r="I18" s="175"/>
      <c r="J18" s="175"/>
      <c r="K18" s="175"/>
      <c r="L18" s="175"/>
      <c r="M18" s="175"/>
      <c r="N18" s="175"/>
      <c r="O18" s="175"/>
    </row>
    <row r="19" spans="1:15" s="142" customFormat="1" ht="25" customHeight="1" x14ac:dyDescent="0.3">
      <c r="A19" s="164"/>
      <c r="B19" s="440"/>
      <c r="C19" s="441"/>
      <c r="D19" s="164"/>
      <c r="E19" s="164"/>
      <c r="F19" s="164"/>
      <c r="G19" s="164"/>
      <c r="H19" s="175"/>
      <c r="I19" s="175"/>
      <c r="J19" s="175"/>
      <c r="K19" s="175"/>
      <c r="L19" s="175"/>
      <c r="M19" s="175"/>
      <c r="N19" s="175"/>
      <c r="O19" s="175"/>
    </row>
    <row r="20" spans="1:15" s="142" customFormat="1" ht="25" customHeight="1" x14ac:dyDescent="0.3">
      <c r="A20" s="157"/>
      <c r="B20" s="440"/>
      <c r="C20" s="441"/>
      <c r="D20" s="157"/>
      <c r="E20" s="158"/>
      <c r="F20" s="158"/>
      <c r="G20" s="158"/>
      <c r="H20" s="158"/>
      <c r="I20" s="158"/>
      <c r="J20" s="158"/>
      <c r="K20" s="158"/>
      <c r="L20" s="158"/>
      <c r="M20" s="158"/>
      <c r="N20" s="157"/>
      <c r="O20" s="157"/>
    </row>
    <row r="21" spans="1:15" s="142" customFormat="1" ht="25" customHeight="1" x14ac:dyDescent="0.3">
      <c r="A21" s="157"/>
      <c r="B21" s="440"/>
      <c r="C21" s="441"/>
      <c r="D21" s="157"/>
      <c r="E21" s="158"/>
      <c r="F21" s="158"/>
      <c r="G21" s="158"/>
      <c r="H21" s="158"/>
      <c r="I21" s="158"/>
      <c r="J21" s="158"/>
      <c r="K21" s="158"/>
      <c r="L21" s="158"/>
      <c r="M21" s="158"/>
      <c r="N21" s="157"/>
      <c r="O21" s="157"/>
    </row>
    <row r="22" spans="1:15" s="142" customFormat="1" ht="25" customHeight="1" x14ac:dyDescent="0.4">
      <c r="A22" s="159"/>
      <c r="B22" s="440"/>
      <c r="C22" s="441"/>
      <c r="D22" s="159"/>
      <c r="E22" s="160"/>
      <c r="F22" s="160"/>
      <c r="G22" s="160"/>
      <c r="H22" s="161"/>
      <c r="I22" s="161"/>
      <c r="J22" s="161"/>
      <c r="K22" s="161"/>
      <c r="L22" s="161"/>
      <c r="M22" s="161"/>
      <c r="N22" s="159"/>
      <c r="O22" s="159"/>
    </row>
    <row r="23" spans="1:15" s="142" customFormat="1" ht="25" customHeight="1" x14ac:dyDescent="0.4">
      <c r="A23" s="159"/>
      <c r="B23" s="440"/>
      <c r="C23" s="441"/>
      <c r="D23" s="159"/>
      <c r="E23" s="160"/>
      <c r="F23" s="160"/>
      <c r="G23" s="160"/>
      <c r="H23" s="161"/>
      <c r="I23" s="161"/>
      <c r="J23" s="161"/>
      <c r="K23" s="161"/>
      <c r="L23" s="161"/>
      <c r="M23" s="161"/>
      <c r="N23" s="159"/>
      <c r="O23" s="159"/>
    </row>
    <row r="24" spans="1:15" s="142" customFormat="1" ht="25" customHeight="1" x14ac:dyDescent="0.4">
      <c r="A24" s="162"/>
      <c r="B24" s="440"/>
      <c r="C24" s="441"/>
      <c r="D24" s="162"/>
      <c r="E24" s="160"/>
      <c r="F24" s="160"/>
      <c r="G24" s="160"/>
      <c r="H24" s="161"/>
      <c r="I24" s="161"/>
      <c r="J24" s="161"/>
      <c r="K24" s="161"/>
      <c r="L24" s="161"/>
      <c r="M24" s="161"/>
      <c r="N24" s="162"/>
      <c r="O24" s="162"/>
    </row>
    <row r="25" spans="1:15" s="168" customFormat="1" ht="60.75" customHeight="1" x14ac:dyDescent="0.3">
      <c r="A25" s="434" t="s">
        <v>2633</v>
      </c>
      <c r="B25" s="435"/>
      <c r="C25" s="435"/>
      <c r="D25" s="435"/>
      <c r="E25" s="436"/>
      <c r="F25" s="169">
        <f>+F13+F17</f>
        <v>0</v>
      </c>
      <c r="G25" s="169">
        <f>+G13+G17</f>
        <v>0</v>
      </c>
      <c r="H25" s="170">
        <f>+H13+H17</f>
        <v>0</v>
      </c>
      <c r="I25" s="169"/>
      <c r="J25" s="170">
        <f>+J13+J17</f>
        <v>0</v>
      </c>
      <c r="K25" s="169"/>
      <c r="L25" s="170">
        <f>+L13+L17</f>
        <v>0</v>
      </c>
      <c r="M25" s="169"/>
      <c r="N25" s="170">
        <f>+N13+N17</f>
        <v>0</v>
      </c>
      <c r="O25" s="169"/>
    </row>
    <row r="26" spans="1:15" s="142" customFormat="1" x14ac:dyDescent="0.3">
      <c r="A26" s="142" t="s">
        <v>2609</v>
      </c>
    </row>
    <row r="27" spans="1:15" s="142" customFormat="1" x14ac:dyDescent="0.3">
      <c r="A27" s="142" t="s">
        <v>2610</v>
      </c>
    </row>
    <row r="28" spans="1:15" s="142" customFormat="1" x14ac:dyDescent="0.3"/>
    <row r="29" spans="1:15" s="142" customFormat="1" x14ac:dyDescent="0.3"/>
    <row r="30" spans="1:15" s="142" customFormat="1" x14ac:dyDescent="0.3"/>
    <row r="31" spans="1:15" s="142" customFormat="1" x14ac:dyDescent="0.3"/>
    <row r="32" spans="1:15" s="142" customFormat="1" x14ac:dyDescent="0.3"/>
    <row r="33" s="142" customFormat="1" x14ac:dyDescent="0.3"/>
    <row r="34" s="142" customFormat="1" x14ac:dyDescent="0.3"/>
    <row r="35" s="142" customFormat="1" x14ac:dyDescent="0.3"/>
    <row r="36" s="142" customFormat="1" x14ac:dyDescent="0.3"/>
    <row r="37" s="142" customFormat="1" x14ac:dyDescent="0.3"/>
    <row r="38" s="142" customFormat="1" x14ac:dyDescent="0.3"/>
    <row r="39" s="142" customFormat="1" x14ac:dyDescent="0.3"/>
    <row r="40" s="142" customFormat="1" x14ac:dyDescent="0.3"/>
    <row r="41" s="142" customFormat="1" x14ac:dyDescent="0.3"/>
    <row r="42" s="142" customFormat="1" x14ac:dyDescent="0.3"/>
    <row r="43" s="142" customFormat="1" x14ac:dyDescent="0.3"/>
    <row r="44" s="142" customFormat="1" x14ac:dyDescent="0.3"/>
    <row r="45" s="142" customFormat="1" x14ac:dyDescent="0.3"/>
    <row r="46" s="142" customFormat="1" x14ac:dyDescent="0.3"/>
    <row r="47" s="142" customFormat="1" x14ac:dyDescent="0.3"/>
    <row r="48" s="142" customFormat="1" x14ac:dyDescent="0.3"/>
    <row r="49" s="142" customFormat="1" x14ac:dyDescent="0.3"/>
    <row r="50" s="142" customFormat="1" x14ac:dyDescent="0.3"/>
    <row r="51" s="142" customFormat="1" x14ac:dyDescent="0.3"/>
    <row r="52" s="142" customFormat="1" x14ac:dyDescent="0.3"/>
    <row r="53" s="142" customFormat="1" x14ac:dyDescent="0.3"/>
    <row r="54" s="142" customFormat="1" x14ac:dyDescent="0.3"/>
    <row r="55" s="142" customFormat="1" x14ac:dyDescent="0.3"/>
    <row r="56" s="142" customFormat="1" x14ac:dyDescent="0.3"/>
    <row r="57" s="142" customFormat="1" x14ac:dyDescent="0.3"/>
    <row r="58" s="142" customFormat="1" x14ac:dyDescent="0.3"/>
    <row r="59" s="142" customFormat="1" x14ac:dyDescent="0.3"/>
    <row r="60" s="142" customFormat="1" x14ac:dyDescent="0.3"/>
    <row r="61" s="142" customFormat="1" x14ac:dyDescent="0.3"/>
    <row r="62" s="142" customFormat="1" x14ac:dyDescent="0.3"/>
    <row r="63" s="142" customFormat="1" x14ac:dyDescent="0.3"/>
    <row r="64" s="142" customFormat="1" x14ac:dyDescent="0.3"/>
    <row r="65" s="142" customFormat="1" x14ac:dyDescent="0.3"/>
    <row r="66" s="142" customFormat="1" x14ac:dyDescent="0.3"/>
    <row r="67" s="142" customFormat="1" x14ac:dyDescent="0.3"/>
    <row r="68" s="142" customFormat="1" x14ac:dyDescent="0.3"/>
    <row r="69" s="142" customFormat="1" x14ac:dyDescent="0.3"/>
    <row r="70" s="142" customFormat="1" x14ac:dyDescent="0.3"/>
    <row r="71" s="142" customFormat="1" x14ac:dyDescent="0.3"/>
    <row r="72" s="142" customFormat="1" x14ac:dyDescent="0.3"/>
    <row r="73" s="142" customFormat="1" x14ac:dyDescent="0.3"/>
    <row r="74" s="142" customFormat="1" x14ac:dyDescent="0.3"/>
    <row r="75" s="142" customFormat="1" x14ac:dyDescent="0.3"/>
    <row r="76" s="142" customFormat="1" x14ac:dyDescent="0.3"/>
    <row r="77" s="142" customFormat="1" x14ac:dyDescent="0.3"/>
    <row r="78" s="142" customFormat="1" x14ac:dyDescent="0.3"/>
    <row r="79" s="142" customFormat="1" x14ac:dyDescent="0.3"/>
    <row r="80" s="142" customFormat="1" x14ac:dyDescent="0.3"/>
    <row r="81" s="142" customFormat="1" x14ac:dyDescent="0.3"/>
    <row r="82" s="142" customFormat="1" x14ac:dyDescent="0.3"/>
    <row r="83" s="142" customFormat="1" x14ac:dyDescent="0.3"/>
    <row r="84" s="142" customFormat="1" x14ac:dyDescent="0.3"/>
    <row r="85" s="142" customFormat="1" x14ac:dyDescent="0.3"/>
    <row r="86" s="142" customFormat="1" x14ac:dyDescent="0.3"/>
    <row r="87" s="142" customFormat="1" x14ac:dyDescent="0.3"/>
    <row r="88" s="142" customFormat="1" x14ac:dyDescent="0.3"/>
    <row r="89" s="142" customFormat="1" x14ac:dyDescent="0.3"/>
    <row r="90" s="142" customFormat="1" x14ac:dyDescent="0.3"/>
    <row r="91" s="142" customFormat="1" x14ac:dyDescent="0.3"/>
    <row r="92" s="142" customFormat="1" x14ac:dyDescent="0.3"/>
    <row r="93" s="142" customFormat="1" x14ac:dyDescent="0.3"/>
    <row r="94" s="142" customFormat="1" x14ac:dyDescent="0.3"/>
    <row r="95" s="142" customFormat="1" x14ac:dyDescent="0.3"/>
    <row r="96" s="142" customFormat="1" x14ac:dyDescent="0.3"/>
    <row r="97" s="142" customFormat="1" x14ac:dyDescent="0.3"/>
    <row r="98" s="142" customFormat="1" x14ac:dyDescent="0.3"/>
    <row r="99" s="142" customFormat="1" x14ac:dyDescent="0.3"/>
    <row r="100" s="142" customFormat="1" x14ac:dyDescent="0.3"/>
    <row r="101" s="142" customFormat="1" x14ac:dyDescent="0.3"/>
    <row r="102" s="142" customFormat="1" x14ac:dyDescent="0.3"/>
    <row r="103" s="142" customFormat="1" x14ac:dyDescent="0.3"/>
    <row r="104" s="142" customFormat="1" x14ac:dyDescent="0.3"/>
    <row r="105" s="142" customFormat="1" x14ac:dyDescent="0.3"/>
    <row r="106" s="142" customFormat="1" x14ac:dyDescent="0.3"/>
  </sheetData>
  <mergeCells count="27">
    <mergeCell ref="B10:C10"/>
    <mergeCell ref="B11:C11"/>
    <mergeCell ref="B12:C12"/>
    <mergeCell ref="A25:E25"/>
    <mergeCell ref="A13:E13"/>
    <mergeCell ref="A17:E17"/>
    <mergeCell ref="B19:C19"/>
    <mergeCell ref="B20:C20"/>
    <mergeCell ref="B21:C21"/>
    <mergeCell ref="B22:C22"/>
    <mergeCell ref="B23:C23"/>
    <mergeCell ref="B24:C24"/>
    <mergeCell ref="B14:C14"/>
    <mergeCell ref="B15:C15"/>
    <mergeCell ref="B16:C16"/>
    <mergeCell ref="B18:C18"/>
    <mergeCell ref="A3:A5"/>
    <mergeCell ref="B3:O5"/>
    <mergeCell ref="A6:O6"/>
    <mergeCell ref="A7:A9"/>
    <mergeCell ref="B7:C9"/>
    <mergeCell ref="D7:O7"/>
    <mergeCell ref="D8:E8"/>
    <mergeCell ref="H8:I8"/>
    <mergeCell ref="J8:K8"/>
    <mergeCell ref="L8:M8"/>
    <mergeCell ref="N8:O8"/>
  </mergeCells>
  <phoneticPr fontId="74" type="noConversion"/>
  <pageMargins left="0.3" right="0.24" top="0.64" bottom="0.75" header="0.31" footer="0.3"/>
  <pageSetup paperSize="9" scale="21"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34"/>
  <sheetViews>
    <sheetView zoomScale="55" zoomScaleNormal="55" workbookViewId="0">
      <selection activeCell="F10" sqref="F10"/>
    </sheetView>
  </sheetViews>
  <sheetFormatPr baseColWidth="10" defaultColWidth="11.453125" defaultRowHeight="14" x14ac:dyDescent="0.3"/>
  <cols>
    <col min="1" max="1" width="22.453125" style="153" customWidth="1"/>
    <col min="2" max="2" width="21.1796875" style="153" customWidth="1"/>
    <col min="3" max="3" width="30" style="153" customWidth="1"/>
    <col min="4" max="4" width="55.26953125" style="153" customWidth="1"/>
    <col min="5" max="5" width="44.26953125" style="153" customWidth="1"/>
    <col min="6" max="7" width="21.54296875" style="153" customWidth="1"/>
    <col min="8" max="8" width="17.1796875" style="153" customWidth="1"/>
    <col min="9" max="9" width="15.7265625" style="153" customWidth="1"/>
    <col min="10" max="10" width="17.1796875" style="153" customWidth="1"/>
    <col min="11" max="12" width="13.1796875" style="153" customWidth="1"/>
    <col min="13" max="13" width="11.453125" style="153" customWidth="1"/>
    <col min="14" max="14" width="17.1796875" style="153" customWidth="1"/>
    <col min="15" max="15" width="16.26953125" style="153" customWidth="1"/>
    <col min="16" max="39" width="11.453125" style="142"/>
    <col min="40" max="16384" width="11.453125" style="153"/>
  </cols>
  <sheetData>
    <row r="1" spans="1:15" s="142" customFormat="1" ht="30" x14ac:dyDescent="0.3">
      <c r="A1" s="141" t="s">
        <v>2616</v>
      </c>
    </row>
    <row r="2" spans="1:15" s="142" customFormat="1" ht="25" x14ac:dyDescent="0.5">
      <c r="A2" s="143" t="s">
        <v>2619</v>
      </c>
      <c r="B2" s="144"/>
      <c r="C2" s="144"/>
      <c r="D2" s="144"/>
      <c r="E2" s="144"/>
      <c r="F2" s="144"/>
      <c r="G2" s="144"/>
      <c r="H2" s="144"/>
    </row>
    <row r="3" spans="1:15" s="142" customFormat="1" ht="100.5" customHeight="1" x14ac:dyDescent="0.3">
      <c r="A3" s="267" t="s">
        <v>2617</v>
      </c>
      <c r="B3" s="444" t="s">
        <v>2618</v>
      </c>
      <c r="C3" s="444"/>
      <c r="D3" s="444"/>
      <c r="E3" s="444"/>
      <c r="F3" s="444"/>
      <c r="G3" s="444"/>
      <c r="H3" s="444"/>
      <c r="I3" s="444"/>
      <c r="J3" s="444"/>
      <c r="K3" s="444"/>
      <c r="L3" s="444"/>
      <c r="M3" s="444"/>
      <c r="N3" s="444"/>
      <c r="O3" s="445"/>
    </row>
    <row r="4" spans="1:15" s="142" customFormat="1" ht="14.25" customHeight="1" x14ac:dyDescent="0.3">
      <c r="A4" s="446" t="s">
        <v>555</v>
      </c>
      <c r="B4" s="446"/>
      <c r="C4" s="446"/>
      <c r="D4" s="446"/>
      <c r="E4" s="446"/>
      <c r="F4" s="446"/>
      <c r="G4" s="446"/>
      <c r="H4" s="446"/>
      <c r="I4" s="446"/>
      <c r="J4" s="446"/>
      <c r="K4" s="446"/>
      <c r="L4" s="446"/>
      <c r="M4" s="446"/>
      <c r="N4" s="446"/>
      <c r="O4" s="446"/>
    </row>
    <row r="5" spans="1:15" s="142" customFormat="1" ht="28.5" customHeight="1" x14ac:dyDescent="0.3">
      <c r="A5" s="430" t="s">
        <v>552</v>
      </c>
      <c r="B5" s="430" t="s">
        <v>67</v>
      </c>
      <c r="C5" s="430" t="s">
        <v>2620</v>
      </c>
      <c r="D5" s="431" t="s">
        <v>2621</v>
      </c>
      <c r="E5" s="431"/>
      <c r="F5" s="431"/>
      <c r="G5" s="431"/>
      <c r="H5" s="431"/>
      <c r="I5" s="431"/>
      <c r="J5" s="431"/>
      <c r="K5" s="431"/>
      <c r="L5" s="431"/>
      <c r="M5" s="431"/>
      <c r="N5" s="431"/>
      <c r="O5" s="431"/>
    </row>
    <row r="6" spans="1:15" s="142" customFormat="1" ht="20.25" customHeight="1" x14ac:dyDescent="0.3">
      <c r="A6" s="430"/>
      <c r="B6" s="430"/>
      <c r="C6" s="430"/>
      <c r="D6" s="431" t="s">
        <v>2622</v>
      </c>
      <c r="E6" s="431"/>
      <c r="F6" s="442" t="s">
        <v>2637</v>
      </c>
      <c r="G6" s="442" t="s">
        <v>2638</v>
      </c>
      <c r="H6" s="431" t="s">
        <v>2623</v>
      </c>
      <c r="I6" s="431"/>
      <c r="J6" s="431"/>
      <c r="K6" s="431"/>
      <c r="L6" s="431"/>
      <c r="M6" s="431"/>
      <c r="N6" s="431"/>
      <c r="O6" s="431"/>
    </row>
    <row r="7" spans="1:15" s="142" customFormat="1" ht="17.25" customHeight="1" x14ac:dyDescent="0.3">
      <c r="A7" s="430"/>
      <c r="B7" s="430"/>
      <c r="C7" s="430"/>
      <c r="D7" s="431"/>
      <c r="E7" s="431"/>
      <c r="F7" s="443"/>
      <c r="G7" s="443"/>
      <c r="H7" s="431">
        <v>2021</v>
      </c>
      <c r="I7" s="431"/>
      <c r="J7" s="431">
        <v>2022</v>
      </c>
      <c r="K7" s="431"/>
      <c r="L7" s="431">
        <v>2023</v>
      </c>
      <c r="M7" s="431"/>
      <c r="N7" s="431">
        <v>2024</v>
      </c>
      <c r="O7" s="431"/>
    </row>
    <row r="8" spans="1:15" s="142" customFormat="1" ht="67.5" customHeight="1" x14ac:dyDescent="0.3">
      <c r="A8" s="430"/>
      <c r="B8" s="430"/>
      <c r="C8" s="430"/>
      <c r="D8" s="146" t="s">
        <v>2624</v>
      </c>
      <c r="E8" s="146" t="s">
        <v>2625</v>
      </c>
      <c r="F8" s="146" t="s">
        <v>2626</v>
      </c>
      <c r="G8" s="146" t="s">
        <v>2626</v>
      </c>
      <c r="H8" s="146" t="s">
        <v>2628</v>
      </c>
      <c r="I8" s="146" t="s">
        <v>3</v>
      </c>
      <c r="J8" s="146" t="s">
        <v>2628</v>
      </c>
      <c r="K8" s="146" t="s">
        <v>3</v>
      </c>
      <c r="L8" s="146" t="s">
        <v>2628</v>
      </c>
      <c r="M8" s="146" t="s">
        <v>3</v>
      </c>
      <c r="N8" s="146" t="s">
        <v>2628</v>
      </c>
      <c r="O8" s="146" t="s">
        <v>3</v>
      </c>
    </row>
    <row r="9" spans="1:15" s="142" customFormat="1" ht="25" customHeight="1" x14ac:dyDescent="0.3">
      <c r="A9" s="164" t="s">
        <v>38</v>
      </c>
      <c r="B9" s="178"/>
      <c r="C9" s="179"/>
      <c r="D9" s="164"/>
      <c r="E9" s="164"/>
      <c r="F9" s="164"/>
      <c r="G9" s="164"/>
      <c r="H9" s="173"/>
      <c r="I9" s="173"/>
      <c r="J9" s="173"/>
      <c r="K9" s="173"/>
      <c r="L9" s="173"/>
      <c r="M9" s="173"/>
      <c r="N9" s="173"/>
      <c r="O9" s="174"/>
    </row>
    <row r="10" spans="1:15" s="142" customFormat="1" ht="25" customHeight="1" x14ac:dyDescent="0.3">
      <c r="A10" s="164" t="s">
        <v>38</v>
      </c>
      <c r="B10" s="178"/>
      <c r="C10" s="179"/>
      <c r="D10" s="164"/>
      <c r="E10" s="164"/>
      <c r="F10" s="164"/>
      <c r="G10" s="164"/>
      <c r="H10" s="173"/>
      <c r="I10" s="173"/>
      <c r="J10" s="173"/>
      <c r="K10" s="173"/>
      <c r="L10" s="173"/>
      <c r="M10" s="173"/>
      <c r="N10" s="173"/>
      <c r="O10" s="151"/>
    </row>
    <row r="11" spans="1:15" s="142" customFormat="1" ht="25" customHeight="1" x14ac:dyDescent="0.3">
      <c r="A11" s="164" t="s">
        <v>38</v>
      </c>
      <c r="B11" s="178"/>
      <c r="C11" s="179"/>
      <c r="D11" s="164"/>
      <c r="E11" s="164"/>
      <c r="F11" s="164"/>
      <c r="G11" s="164"/>
      <c r="H11" s="173"/>
      <c r="I11" s="173"/>
      <c r="J11" s="173"/>
      <c r="K11" s="173"/>
      <c r="L11" s="173"/>
      <c r="M11" s="173"/>
      <c r="N11" s="173"/>
      <c r="O11" s="151"/>
    </row>
    <row r="12" spans="1:15" ht="25" customHeight="1" x14ac:dyDescent="0.3">
      <c r="A12" s="437" t="s">
        <v>2634</v>
      </c>
      <c r="B12" s="438"/>
      <c r="C12" s="438"/>
      <c r="D12" s="438"/>
      <c r="E12" s="439"/>
      <c r="F12" s="165">
        <f>SUM(F9:F11)</f>
        <v>0</v>
      </c>
      <c r="G12" s="165">
        <f>SUM(G9:G11)</f>
        <v>0</v>
      </c>
      <c r="H12" s="165">
        <f>SUM(H9:H11)</f>
        <v>0</v>
      </c>
      <c r="I12" s="166"/>
      <c r="J12" s="165">
        <f>SUM(J9:J11)</f>
        <v>0</v>
      </c>
      <c r="K12" s="166"/>
      <c r="L12" s="165">
        <f>SUM(L9:L11)</f>
        <v>0</v>
      </c>
      <c r="M12" s="166"/>
      <c r="N12" s="165">
        <f>SUM(N9:N11)</f>
        <v>0</v>
      </c>
      <c r="O12" s="189"/>
    </row>
    <row r="13" spans="1:15" ht="25" customHeight="1" x14ac:dyDescent="0.3">
      <c r="A13" s="164" t="s">
        <v>40</v>
      </c>
      <c r="B13" s="178"/>
      <c r="C13" s="179"/>
      <c r="D13" s="164"/>
      <c r="E13" s="164"/>
      <c r="F13" s="164"/>
      <c r="G13" s="164"/>
      <c r="H13" s="173"/>
      <c r="I13" s="173"/>
      <c r="J13" s="173"/>
      <c r="K13" s="173"/>
      <c r="L13" s="173"/>
      <c r="M13" s="173"/>
      <c r="N13" s="173"/>
      <c r="O13" s="151"/>
    </row>
    <row r="14" spans="1:15" ht="25" customHeight="1" x14ac:dyDescent="0.3">
      <c r="A14" s="164" t="s">
        <v>40</v>
      </c>
      <c r="B14" s="178"/>
      <c r="C14" s="179"/>
      <c r="D14" s="164"/>
      <c r="E14" s="164"/>
      <c r="F14" s="164"/>
      <c r="G14" s="164"/>
      <c r="H14" s="173"/>
      <c r="I14" s="173"/>
      <c r="J14" s="173"/>
      <c r="K14" s="173"/>
      <c r="L14" s="173"/>
      <c r="M14" s="173"/>
      <c r="N14" s="173"/>
      <c r="O14" s="151"/>
    </row>
    <row r="15" spans="1:15" ht="25" customHeight="1" x14ac:dyDescent="0.3">
      <c r="A15" s="164" t="s">
        <v>40</v>
      </c>
      <c r="B15" s="178"/>
      <c r="C15" s="179"/>
      <c r="D15" s="164"/>
      <c r="E15" s="164"/>
      <c r="F15" s="164"/>
      <c r="G15" s="164"/>
      <c r="H15" s="173"/>
      <c r="I15" s="173"/>
      <c r="J15" s="173"/>
      <c r="K15" s="173"/>
      <c r="L15" s="173"/>
      <c r="M15" s="173"/>
      <c r="N15" s="173"/>
      <c r="O15" s="151"/>
    </row>
    <row r="16" spans="1:15" ht="25" customHeight="1" x14ac:dyDescent="0.3">
      <c r="A16" s="437" t="s">
        <v>2635</v>
      </c>
      <c r="B16" s="438"/>
      <c r="C16" s="438"/>
      <c r="D16" s="438"/>
      <c r="E16" s="439"/>
      <c r="F16" s="165">
        <f>SUM(F13:F15)</f>
        <v>0</v>
      </c>
      <c r="G16" s="165">
        <f>SUM(G13:G15)</f>
        <v>0</v>
      </c>
      <c r="H16" s="165">
        <f>SUM(H13:H15)</f>
        <v>0</v>
      </c>
      <c r="I16" s="166"/>
      <c r="J16" s="165">
        <f>SUM(J13:J15)</f>
        <v>0</v>
      </c>
      <c r="K16" s="166"/>
      <c r="L16" s="165">
        <f>SUM(L13:L15)</f>
        <v>0</v>
      </c>
      <c r="M16" s="166"/>
      <c r="N16" s="165">
        <f>SUM(N13:N15)</f>
        <v>0</v>
      </c>
      <c r="O16" s="189"/>
    </row>
    <row r="17" spans="1:17" ht="25" customHeight="1" x14ac:dyDescent="0.3">
      <c r="A17" s="164" t="s">
        <v>2636</v>
      </c>
      <c r="B17" s="268"/>
      <c r="C17" s="269"/>
      <c r="D17" s="164"/>
      <c r="E17" s="164"/>
      <c r="F17" s="164"/>
      <c r="G17" s="164"/>
      <c r="H17" s="175"/>
      <c r="I17" s="175"/>
      <c r="J17" s="175"/>
      <c r="K17" s="175"/>
      <c r="L17" s="175"/>
      <c r="M17" s="175"/>
      <c r="N17" s="175"/>
      <c r="O17" s="151"/>
      <c r="P17" s="167"/>
      <c r="Q17" s="167"/>
    </row>
    <row r="18" spans="1:17" ht="25" customHeight="1" x14ac:dyDescent="0.4">
      <c r="A18" s="147"/>
      <c r="B18" s="147"/>
      <c r="C18" s="148"/>
      <c r="D18" s="152"/>
      <c r="E18" s="149"/>
      <c r="F18" s="149"/>
      <c r="G18" s="149"/>
      <c r="H18" s="150"/>
      <c r="I18" s="151"/>
      <c r="J18" s="150"/>
      <c r="K18" s="151"/>
      <c r="L18" s="150"/>
      <c r="M18" s="151"/>
      <c r="N18" s="150"/>
      <c r="O18" s="151"/>
      <c r="P18" s="167"/>
      <c r="Q18" s="167"/>
    </row>
    <row r="19" spans="1:17" ht="25" customHeight="1" x14ac:dyDescent="0.3">
      <c r="A19" s="147"/>
      <c r="B19" s="147"/>
      <c r="C19" s="148"/>
      <c r="D19" s="147"/>
      <c r="E19" s="149"/>
      <c r="F19" s="149"/>
      <c r="G19" s="149"/>
      <c r="H19" s="150"/>
      <c r="I19" s="151"/>
      <c r="J19" s="150"/>
      <c r="K19" s="151"/>
      <c r="L19" s="150"/>
      <c r="M19" s="151"/>
      <c r="N19" s="150"/>
      <c r="O19" s="151"/>
      <c r="P19" s="167"/>
      <c r="Q19" s="167"/>
    </row>
    <row r="20" spans="1:17" ht="25" customHeight="1" x14ac:dyDescent="0.4">
      <c r="A20" s="147"/>
      <c r="B20" s="147"/>
      <c r="C20" s="148"/>
      <c r="D20" s="152"/>
      <c r="E20" s="149"/>
      <c r="F20" s="149"/>
      <c r="G20" s="149"/>
      <c r="H20" s="150"/>
      <c r="I20" s="151"/>
      <c r="J20" s="150"/>
      <c r="K20" s="151"/>
      <c r="L20" s="150"/>
      <c r="M20" s="151"/>
      <c r="N20" s="150"/>
      <c r="O20" s="151"/>
      <c r="P20" s="167"/>
      <c r="Q20" s="167"/>
    </row>
    <row r="21" spans="1:17" ht="25" customHeight="1" x14ac:dyDescent="0.4">
      <c r="A21" s="147"/>
      <c r="B21" s="147"/>
      <c r="C21" s="148"/>
      <c r="D21" s="152"/>
      <c r="E21" s="149"/>
      <c r="F21" s="149"/>
      <c r="G21" s="149"/>
      <c r="H21" s="150"/>
      <c r="I21" s="151"/>
      <c r="J21" s="150"/>
      <c r="K21" s="151"/>
      <c r="L21" s="150"/>
      <c r="M21" s="151"/>
      <c r="N21" s="150"/>
      <c r="O21" s="151"/>
      <c r="P21" s="167"/>
      <c r="Q21" s="167"/>
    </row>
    <row r="22" spans="1:17" ht="25" customHeight="1" x14ac:dyDescent="0.4">
      <c r="A22" s="154"/>
      <c r="B22" s="154"/>
      <c r="C22" s="155"/>
      <c r="D22" s="152"/>
      <c r="E22" s="149"/>
      <c r="F22" s="149"/>
      <c r="G22" s="149"/>
      <c r="H22" s="150"/>
      <c r="I22" s="151"/>
      <c r="J22" s="150"/>
      <c r="K22" s="151"/>
      <c r="L22" s="150"/>
      <c r="M22" s="151"/>
      <c r="N22" s="150"/>
      <c r="O22" s="151"/>
      <c r="P22" s="167"/>
      <c r="Q22" s="167"/>
    </row>
    <row r="23" spans="1:17" ht="25" customHeight="1" x14ac:dyDescent="0.4">
      <c r="A23" s="147"/>
      <c r="B23" s="147"/>
      <c r="C23" s="155"/>
      <c r="D23" s="152"/>
      <c r="E23" s="149"/>
      <c r="F23" s="149"/>
      <c r="G23" s="149"/>
      <c r="H23" s="150"/>
      <c r="I23" s="151"/>
      <c r="J23" s="150"/>
      <c r="K23" s="151"/>
      <c r="L23" s="150"/>
      <c r="M23" s="151"/>
      <c r="N23" s="150"/>
      <c r="O23" s="151"/>
      <c r="P23" s="167"/>
      <c r="Q23" s="167"/>
    </row>
    <row r="24" spans="1:17" s="168" customFormat="1" ht="41.25" customHeight="1" x14ac:dyDescent="0.3">
      <c r="A24" s="434" t="s">
        <v>2639</v>
      </c>
      <c r="B24" s="435"/>
      <c r="C24" s="435"/>
      <c r="D24" s="435"/>
      <c r="E24" s="436"/>
      <c r="F24" s="176">
        <f>+F12+F16</f>
        <v>0</v>
      </c>
      <c r="G24" s="176">
        <f t="shared" ref="G24:H24" si="0">+G12+G16</f>
        <v>0</v>
      </c>
      <c r="H24" s="176">
        <f t="shared" si="0"/>
        <v>0</v>
      </c>
      <c r="I24" s="169"/>
      <c r="J24" s="176">
        <f>+J12+J16</f>
        <v>0</v>
      </c>
      <c r="K24" s="169"/>
      <c r="L24" s="176">
        <f>+L12+L16</f>
        <v>0</v>
      </c>
      <c r="M24" s="169"/>
      <c r="N24" s="176">
        <f>+N12+N16</f>
        <v>0</v>
      </c>
      <c r="O24" s="169"/>
    </row>
    <row r="25" spans="1:17" x14ac:dyDescent="0.3">
      <c r="A25" s="142" t="s">
        <v>2609</v>
      </c>
      <c r="B25" s="171"/>
      <c r="C25" s="171"/>
      <c r="D25" s="171"/>
      <c r="E25" s="171"/>
      <c r="F25" s="171"/>
      <c r="G25" s="171"/>
      <c r="H25" s="171"/>
      <c r="I25" s="171"/>
      <c r="J25" s="171"/>
      <c r="K25" s="171"/>
      <c r="L25" s="171"/>
      <c r="M25" s="171"/>
      <c r="N25" s="142"/>
      <c r="O25" s="142"/>
    </row>
    <row r="26" spans="1:17" x14ac:dyDescent="0.3">
      <c r="A26" s="142" t="s">
        <v>2610</v>
      </c>
      <c r="B26" s="172"/>
      <c r="C26" s="172"/>
      <c r="D26" s="172"/>
      <c r="E26" s="172"/>
      <c r="F26" s="172"/>
      <c r="G26" s="172"/>
      <c r="H26" s="172"/>
      <c r="I26" s="172"/>
      <c r="J26" s="172"/>
      <c r="K26" s="172"/>
      <c r="L26" s="172"/>
      <c r="M26" s="172"/>
      <c r="N26" s="142"/>
      <c r="O26" s="142"/>
    </row>
    <row r="27" spans="1:17" s="142" customFormat="1" x14ac:dyDescent="0.3"/>
    <row r="28" spans="1:17" s="142" customFormat="1" x14ac:dyDescent="0.3"/>
    <row r="29" spans="1:17" s="142" customFormat="1" x14ac:dyDescent="0.3"/>
    <row r="30" spans="1:17" s="142" customFormat="1" x14ac:dyDescent="0.3"/>
    <row r="31" spans="1:17" s="142" customFormat="1" x14ac:dyDescent="0.3"/>
    <row r="32" spans="1:17" s="142" customFormat="1" x14ac:dyDescent="0.3"/>
    <row r="33" s="142" customFormat="1" x14ac:dyDescent="0.3"/>
    <row r="34" s="142" customFormat="1" x14ac:dyDescent="0.3"/>
  </sheetData>
  <mergeCells count="17">
    <mergeCell ref="B3:O3"/>
    <mergeCell ref="A4:O4"/>
    <mergeCell ref="A5:A8"/>
    <mergeCell ref="B5:B8"/>
    <mergeCell ref="C5:C8"/>
    <mergeCell ref="D5:O5"/>
    <mergeCell ref="D6:E7"/>
    <mergeCell ref="F6:F7"/>
    <mergeCell ref="H6:O6"/>
    <mergeCell ref="H7:I7"/>
    <mergeCell ref="J7:K7"/>
    <mergeCell ref="L7:M7"/>
    <mergeCell ref="N7:O7"/>
    <mergeCell ref="G6:G7"/>
    <mergeCell ref="A24:E24"/>
    <mergeCell ref="A12:E12"/>
    <mergeCell ref="A16:E16"/>
  </mergeCells>
  <pageMargins left="0.3" right="0.24" top="0.64" bottom="0.75" header="0.31" footer="0.3"/>
  <pageSetup paperSize="9" scale="2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107"/>
  <sheetViews>
    <sheetView zoomScale="55" zoomScaleNormal="55" workbookViewId="0">
      <selection activeCell="B11" sqref="B11:C11"/>
    </sheetView>
  </sheetViews>
  <sheetFormatPr baseColWidth="10" defaultColWidth="11.453125" defaultRowHeight="14" x14ac:dyDescent="0.3"/>
  <cols>
    <col min="1" max="1" width="22.453125" style="153" customWidth="1"/>
    <col min="2" max="2" width="20.1796875" style="153" customWidth="1"/>
    <col min="3" max="3" width="28.54296875" style="153" customWidth="1"/>
    <col min="4" max="4" width="33.1796875" style="153" customWidth="1"/>
    <col min="5" max="8" width="21.54296875" style="153" customWidth="1"/>
    <col min="9" max="9" width="17.1796875" style="153" customWidth="1"/>
    <col min="10" max="10" width="15.7265625" style="153" customWidth="1"/>
    <col min="11" max="11" width="17.1796875" style="153" customWidth="1"/>
    <col min="12" max="13" width="13.1796875" style="153" customWidth="1"/>
    <col min="14" max="14" width="11.453125" style="153" customWidth="1"/>
    <col min="15" max="15" width="17.1796875" style="153" customWidth="1"/>
    <col min="16" max="16" width="18.453125" style="153" customWidth="1"/>
    <col min="17" max="40" width="11.453125" style="142"/>
    <col min="41" max="16384" width="11.453125" style="153"/>
  </cols>
  <sheetData>
    <row r="1" spans="1:18" ht="30" x14ac:dyDescent="0.3">
      <c r="A1" s="253" t="s">
        <v>2640</v>
      </c>
      <c r="B1" s="142"/>
      <c r="C1" s="142"/>
      <c r="D1" s="142"/>
      <c r="E1" s="142"/>
      <c r="F1" s="142"/>
      <c r="G1" s="142"/>
      <c r="H1" s="142"/>
      <c r="I1" s="142"/>
      <c r="J1" s="142"/>
      <c r="K1" s="142"/>
      <c r="L1" s="142"/>
      <c r="M1" s="142"/>
      <c r="N1" s="142"/>
      <c r="O1" s="142"/>
      <c r="P1" s="142"/>
    </row>
    <row r="2" spans="1:18" ht="25" x14ac:dyDescent="0.5">
      <c r="A2" s="143" t="s">
        <v>2649</v>
      </c>
      <c r="B2" s="142"/>
      <c r="C2" s="145"/>
      <c r="D2" s="144"/>
      <c r="E2" s="144"/>
      <c r="F2" s="144"/>
      <c r="G2" s="144"/>
      <c r="H2" s="144"/>
      <c r="I2" s="144"/>
      <c r="J2" s="144"/>
      <c r="K2" s="144"/>
      <c r="L2" s="144"/>
      <c r="M2" s="144"/>
      <c r="N2" s="142"/>
      <c r="O2" s="144"/>
      <c r="P2" s="142"/>
    </row>
    <row r="3" spans="1:18" ht="31.5" customHeight="1" x14ac:dyDescent="0.3">
      <c r="A3" s="420" t="s">
        <v>2617</v>
      </c>
      <c r="B3" s="447" t="s">
        <v>2650</v>
      </c>
      <c r="C3" s="447"/>
      <c r="D3" s="447"/>
      <c r="E3" s="447"/>
      <c r="F3" s="447"/>
      <c r="G3" s="447"/>
      <c r="H3" s="447"/>
      <c r="I3" s="447"/>
      <c r="J3" s="447"/>
      <c r="K3" s="447"/>
      <c r="L3" s="447"/>
      <c r="M3" s="447"/>
      <c r="N3" s="447"/>
      <c r="O3" s="447"/>
      <c r="P3" s="448"/>
    </row>
    <row r="4" spans="1:18" ht="31.5" customHeight="1" x14ac:dyDescent="0.3">
      <c r="A4" s="421"/>
      <c r="B4" s="449"/>
      <c r="C4" s="449"/>
      <c r="D4" s="449"/>
      <c r="E4" s="449"/>
      <c r="F4" s="449"/>
      <c r="G4" s="449"/>
      <c r="H4" s="449"/>
      <c r="I4" s="449"/>
      <c r="J4" s="449"/>
      <c r="K4" s="449"/>
      <c r="L4" s="449"/>
      <c r="M4" s="449"/>
      <c r="N4" s="449"/>
      <c r="O4" s="449"/>
      <c r="P4" s="450"/>
    </row>
    <row r="5" spans="1:18" ht="31.5" customHeight="1" x14ac:dyDescent="0.3">
      <c r="A5" s="422"/>
      <c r="B5" s="451"/>
      <c r="C5" s="451"/>
      <c r="D5" s="451"/>
      <c r="E5" s="451"/>
      <c r="F5" s="451"/>
      <c r="G5" s="451"/>
      <c r="H5" s="451"/>
      <c r="I5" s="451"/>
      <c r="J5" s="451"/>
      <c r="K5" s="451"/>
      <c r="L5" s="451"/>
      <c r="M5" s="451"/>
      <c r="N5" s="451"/>
      <c r="O5" s="451"/>
      <c r="P5" s="452"/>
      <c r="R5" s="153"/>
    </row>
    <row r="6" spans="1:18" ht="24" customHeight="1" x14ac:dyDescent="0.3">
      <c r="A6" s="429" t="s">
        <v>555</v>
      </c>
      <c r="B6" s="429"/>
      <c r="C6" s="429"/>
      <c r="D6" s="429"/>
      <c r="E6" s="429"/>
      <c r="F6" s="429"/>
      <c r="G6" s="429"/>
      <c r="H6" s="429"/>
      <c r="I6" s="429"/>
      <c r="J6" s="429"/>
      <c r="K6" s="429"/>
      <c r="L6" s="429"/>
      <c r="M6" s="429"/>
      <c r="N6" s="429"/>
      <c r="O6" s="429"/>
      <c r="P6" s="429"/>
    </row>
    <row r="7" spans="1:18" ht="26.25" customHeight="1" x14ac:dyDescent="0.3">
      <c r="A7" s="430" t="s">
        <v>552</v>
      </c>
      <c r="B7" s="430" t="s">
        <v>2651</v>
      </c>
      <c r="C7" s="430"/>
      <c r="D7" s="431" t="s">
        <v>2652</v>
      </c>
      <c r="E7" s="431"/>
      <c r="F7" s="431"/>
      <c r="G7" s="431"/>
      <c r="H7" s="431"/>
      <c r="I7" s="431"/>
      <c r="J7" s="431"/>
      <c r="K7" s="431"/>
      <c r="L7" s="431"/>
      <c r="M7" s="431"/>
      <c r="N7" s="431"/>
      <c r="O7" s="431"/>
      <c r="P7" s="431"/>
    </row>
    <row r="8" spans="1:18" ht="28.5" customHeight="1" x14ac:dyDescent="0.3">
      <c r="A8" s="430"/>
      <c r="B8" s="430"/>
      <c r="C8" s="430"/>
      <c r="D8" s="177" t="s">
        <v>2653</v>
      </c>
      <c r="E8" s="431">
        <v>2019</v>
      </c>
      <c r="F8" s="431"/>
      <c r="G8" s="146" t="s">
        <v>2637</v>
      </c>
      <c r="H8" s="146" t="s">
        <v>2638</v>
      </c>
      <c r="I8" s="431">
        <v>2021</v>
      </c>
      <c r="J8" s="431"/>
      <c r="K8" s="431">
        <v>2022</v>
      </c>
      <c r="L8" s="431"/>
      <c r="M8" s="431">
        <v>2023</v>
      </c>
      <c r="N8" s="431"/>
      <c r="O8" s="431">
        <v>2024</v>
      </c>
      <c r="P8" s="431"/>
    </row>
    <row r="9" spans="1:18" ht="60.75" customHeight="1" x14ac:dyDescent="0.3">
      <c r="A9" s="453"/>
      <c r="B9" s="453"/>
      <c r="C9" s="453"/>
      <c r="D9" s="184" t="s">
        <v>2654</v>
      </c>
      <c r="E9" s="163" t="s">
        <v>2626</v>
      </c>
      <c r="F9" s="163" t="s">
        <v>2627</v>
      </c>
      <c r="G9" s="163" t="s">
        <v>2626</v>
      </c>
      <c r="H9" s="163" t="s">
        <v>2626</v>
      </c>
      <c r="I9" s="456" t="s">
        <v>2628</v>
      </c>
      <c r="J9" s="457"/>
      <c r="K9" s="456" t="s">
        <v>2628</v>
      </c>
      <c r="L9" s="457"/>
      <c r="M9" s="456" t="s">
        <v>2628</v>
      </c>
      <c r="N9" s="457"/>
      <c r="O9" s="456" t="s">
        <v>2628</v>
      </c>
      <c r="P9" s="457"/>
    </row>
    <row r="10" spans="1:18" ht="25" customHeight="1" x14ac:dyDescent="0.3">
      <c r="A10" s="181" t="s">
        <v>38</v>
      </c>
      <c r="B10" s="454" t="s">
        <v>833</v>
      </c>
      <c r="C10" s="454"/>
      <c r="D10" s="182"/>
      <c r="E10" s="182"/>
      <c r="F10" s="182"/>
      <c r="G10" s="182"/>
      <c r="H10" s="182"/>
      <c r="I10" s="455"/>
      <c r="J10" s="455"/>
      <c r="K10" s="455"/>
      <c r="L10" s="455"/>
      <c r="M10" s="455"/>
      <c r="N10" s="455"/>
      <c r="O10" s="455"/>
      <c r="P10" s="455"/>
    </row>
    <row r="11" spans="1:18" ht="25" customHeight="1" x14ac:dyDescent="0.3">
      <c r="A11" s="181" t="s">
        <v>38</v>
      </c>
      <c r="B11" s="454" t="s">
        <v>834</v>
      </c>
      <c r="C11" s="454"/>
      <c r="D11" s="182"/>
      <c r="E11" s="182"/>
      <c r="F11" s="182"/>
      <c r="G11" s="182"/>
      <c r="H11" s="182"/>
      <c r="I11" s="455"/>
      <c r="J11" s="455"/>
      <c r="K11" s="455"/>
      <c r="L11" s="455"/>
      <c r="M11" s="455"/>
      <c r="N11" s="455"/>
      <c r="O11" s="455"/>
      <c r="P11" s="455"/>
    </row>
    <row r="12" spans="1:18" ht="25" customHeight="1" x14ac:dyDescent="0.3">
      <c r="A12" s="181" t="s">
        <v>38</v>
      </c>
      <c r="B12" s="454" t="s">
        <v>835</v>
      </c>
      <c r="C12" s="454"/>
      <c r="D12" s="182"/>
      <c r="E12" s="182"/>
      <c r="F12" s="182"/>
      <c r="G12" s="182"/>
      <c r="H12" s="182"/>
      <c r="I12" s="455"/>
      <c r="J12" s="455"/>
      <c r="K12" s="455"/>
      <c r="L12" s="455"/>
      <c r="M12" s="455"/>
      <c r="N12" s="455"/>
      <c r="O12" s="455"/>
      <c r="P12" s="455"/>
    </row>
    <row r="13" spans="1:18" ht="25" customHeight="1" x14ac:dyDescent="0.3">
      <c r="A13" s="181" t="s">
        <v>38</v>
      </c>
      <c r="B13" s="454" t="s">
        <v>836</v>
      </c>
      <c r="C13" s="454"/>
      <c r="D13" s="182"/>
      <c r="E13" s="182"/>
      <c r="F13" s="182"/>
      <c r="G13" s="182"/>
      <c r="H13" s="182"/>
      <c r="I13" s="455"/>
      <c r="J13" s="455"/>
      <c r="K13" s="455"/>
      <c r="L13" s="455"/>
      <c r="M13" s="455"/>
      <c r="N13" s="455"/>
      <c r="O13" s="455"/>
      <c r="P13" s="455"/>
    </row>
    <row r="14" spans="1:18" ht="25" customHeight="1" x14ac:dyDescent="0.3">
      <c r="A14" s="181" t="s">
        <v>38</v>
      </c>
      <c r="B14" s="454" t="s">
        <v>837</v>
      </c>
      <c r="C14" s="454"/>
      <c r="D14" s="182"/>
      <c r="E14" s="182"/>
      <c r="F14" s="182"/>
      <c r="G14" s="182"/>
      <c r="H14" s="182"/>
      <c r="I14" s="455"/>
      <c r="J14" s="455"/>
      <c r="K14" s="455"/>
      <c r="L14" s="455"/>
      <c r="M14" s="455"/>
      <c r="N14" s="455"/>
      <c r="O14" s="455"/>
      <c r="P14" s="455"/>
    </row>
    <row r="15" spans="1:18" ht="25" customHeight="1" x14ac:dyDescent="0.3">
      <c r="A15" s="181" t="s">
        <v>38</v>
      </c>
      <c r="B15" s="454" t="s">
        <v>838</v>
      </c>
      <c r="C15" s="454"/>
      <c r="D15" s="182"/>
      <c r="E15" s="182"/>
      <c r="F15" s="182"/>
      <c r="G15" s="182"/>
      <c r="H15" s="182"/>
      <c r="I15" s="455"/>
      <c r="J15" s="455"/>
      <c r="K15" s="455"/>
      <c r="L15" s="455"/>
      <c r="M15" s="455"/>
      <c r="N15" s="455"/>
      <c r="O15" s="455"/>
      <c r="P15" s="455"/>
    </row>
    <row r="16" spans="1:18" ht="25" customHeight="1" x14ac:dyDescent="0.3">
      <c r="A16" s="181" t="s">
        <v>38</v>
      </c>
      <c r="B16" s="454" t="s">
        <v>839</v>
      </c>
      <c r="C16" s="454"/>
      <c r="D16" s="182"/>
      <c r="E16" s="182"/>
      <c r="F16" s="182"/>
      <c r="G16" s="182"/>
      <c r="H16" s="182"/>
      <c r="I16" s="455"/>
      <c r="J16" s="455"/>
      <c r="K16" s="455"/>
      <c r="L16" s="455"/>
      <c r="M16" s="455"/>
      <c r="N16" s="455"/>
      <c r="O16" s="455"/>
      <c r="P16" s="455"/>
    </row>
    <row r="17" spans="1:40" ht="25" customHeight="1" x14ac:dyDescent="0.3">
      <c r="A17" s="181" t="s">
        <v>38</v>
      </c>
      <c r="B17" s="454" t="s">
        <v>840</v>
      </c>
      <c r="C17" s="454"/>
      <c r="D17" s="182"/>
      <c r="E17" s="182"/>
      <c r="F17" s="182"/>
      <c r="G17" s="182"/>
      <c r="H17" s="182"/>
      <c r="I17" s="455"/>
      <c r="J17" s="455"/>
      <c r="K17" s="455"/>
      <c r="L17" s="455"/>
      <c r="M17" s="455"/>
      <c r="N17" s="455"/>
      <c r="O17" s="455"/>
      <c r="P17" s="455"/>
    </row>
    <row r="18" spans="1:40" ht="25" customHeight="1" x14ac:dyDescent="0.3">
      <c r="A18" s="181" t="s">
        <v>38</v>
      </c>
      <c r="B18" s="454" t="s">
        <v>39</v>
      </c>
      <c r="C18" s="454"/>
      <c r="D18" s="182"/>
      <c r="E18" s="182"/>
      <c r="F18" s="182"/>
      <c r="G18" s="182"/>
      <c r="H18" s="182"/>
      <c r="I18" s="455"/>
      <c r="J18" s="455"/>
      <c r="K18" s="455"/>
      <c r="L18" s="455"/>
      <c r="M18" s="455"/>
      <c r="N18" s="455"/>
      <c r="O18" s="455"/>
      <c r="P18" s="455"/>
    </row>
    <row r="19" spans="1:40" s="180" customFormat="1" ht="25" customHeight="1" x14ac:dyDescent="0.3">
      <c r="A19" s="458" t="s">
        <v>2634</v>
      </c>
      <c r="B19" s="458"/>
      <c r="C19" s="458"/>
      <c r="D19" s="458"/>
      <c r="E19" s="183">
        <f>SUM(E10:E18)</f>
        <v>0</v>
      </c>
      <c r="F19" s="183">
        <f t="shared" ref="F19:P19" si="0">SUM(F10:F18)</f>
        <v>0</v>
      </c>
      <c r="G19" s="183">
        <f t="shared" si="0"/>
        <v>0</v>
      </c>
      <c r="H19" s="183">
        <f t="shared" si="0"/>
        <v>0</v>
      </c>
      <c r="I19" s="183">
        <f t="shared" si="0"/>
        <v>0</v>
      </c>
      <c r="J19" s="183">
        <f t="shared" si="0"/>
        <v>0</v>
      </c>
      <c r="K19" s="183">
        <f t="shared" si="0"/>
        <v>0</v>
      </c>
      <c r="L19" s="183">
        <f t="shared" si="0"/>
        <v>0</v>
      </c>
      <c r="M19" s="183">
        <f t="shared" si="0"/>
        <v>0</v>
      </c>
      <c r="N19" s="183">
        <f t="shared" si="0"/>
        <v>0</v>
      </c>
      <c r="O19" s="183">
        <f t="shared" si="0"/>
        <v>0</v>
      </c>
      <c r="P19" s="183">
        <f t="shared" si="0"/>
        <v>0</v>
      </c>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row>
    <row r="20" spans="1:40" ht="25" customHeight="1" x14ac:dyDescent="0.3">
      <c r="A20" s="181" t="s">
        <v>40</v>
      </c>
      <c r="B20" s="454" t="s">
        <v>833</v>
      </c>
      <c r="C20" s="454"/>
      <c r="D20" s="182"/>
      <c r="E20" s="182"/>
      <c r="F20" s="182"/>
      <c r="G20" s="182"/>
      <c r="H20" s="182"/>
      <c r="I20" s="455"/>
      <c r="J20" s="455"/>
      <c r="K20" s="455"/>
      <c r="L20" s="455"/>
      <c r="M20" s="455"/>
      <c r="N20" s="455"/>
      <c r="O20" s="455"/>
      <c r="P20" s="455"/>
    </row>
    <row r="21" spans="1:40" ht="25" customHeight="1" x14ac:dyDescent="0.3">
      <c r="A21" s="181" t="s">
        <v>40</v>
      </c>
      <c r="B21" s="454" t="s">
        <v>834</v>
      </c>
      <c r="C21" s="454"/>
      <c r="D21" s="182"/>
      <c r="E21" s="182"/>
      <c r="F21" s="182"/>
      <c r="G21" s="182"/>
      <c r="H21" s="182"/>
      <c r="I21" s="455"/>
      <c r="J21" s="455"/>
      <c r="K21" s="455"/>
      <c r="L21" s="455"/>
      <c r="M21" s="455"/>
      <c r="N21" s="455"/>
      <c r="O21" s="455"/>
      <c r="P21" s="455"/>
    </row>
    <row r="22" spans="1:40" ht="25" customHeight="1" x14ac:dyDescent="0.3">
      <c r="A22" s="181" t="s">
        <v>40</v>
      </c>
      <c r="B22" s="454" t="s">
        <v>835</v>
      </c>
      <c r="C22" s="454"/>
      <c r="D22" s="182"/>
      <c r="E22" s="182"/>
      <c r="F22" s="182"/>
      <c r="G22" s="182"/>
      <c r="H22" s="182"/>
      <c r="I22" s="455"/>
      <c r="J22" s="455"/>
      <c r="K22" s="455"/>
      <c r="L22" s="455"/>
      <c r="M22" s="455"/>
      <c r="N22" s="455"/>
      <c r="O22" s="455"/>
      <c r="P22" s="455"/>
    </row>
    <row r="23" spans="1:40" ht="25" customHeight="1" x14ac:dyDescent="0.3">
      <c r="A23" s="181" t="s">
        <v>40</v>
      </c>
      <c r="B23" s="454" t="s">
        <v>836</v>
      </c>
      <c r="C23" s="454"/>
      <c r="D23" s="182"/>
      <c r="E23" s="182"/>
      <c r="F23" s="182"/>
      <c r="G23" s="182"/>
      <c r="H23" s="182"/>
      <c r="I23" s="455"/>
      <c r="J23" s="455"/>
      <c r="K23" s="455"/>
      <c r="L23" s="455"/>
      <c r="M23" s="455"/>
      <c r="N23" s="455"/>
      <c r="O23" s="455"/>
      <c r="P23" s="455"/>
    </row>
    <row r="24" spans="1:40" ht="25" customHeight="1" x14ac:dyDescent="0.3">
      <c r="A24" s="181" t="s">
        <v>40</v>
      </c>
      <c r="B24" s="454" t="s">
        <v>837</v>
      </c>
      <c r="C24" s="454"/>
      <c r="D24" s="182"/>
      <c r="E24" s="182"/>
      <c r="F24" s="182"/>
      <c r="G24" s="182"/>
      <c r="H24" s="182"/>
      <c r="I24" s="455"/>
      <c r="J24" s="455"/>
      <c r="K24" s="455"/>
      <c r="L24" s="455"/>
      <c r="M24" s="455"/>
      <c r="N24" s="455"/>
      <c r="O24" s="455"/>
      <c r="P24" s="455"/>
    </row>
    <row r="25" spans="1:40" ht="25" customHeight="1" x14ac:dyDescent="0.3">
      <c r="A25" s="181" t="s">
        <v>40</v>
      </c>
      <c r="B25" s="454" t="s">
        <v>838</v>
      </c>
      <c r="C25" s="454"/>
      <c r="D25" s="182"/>
      <c r="E25" s="182"/>
      <c r="F25" s="182"/>
      <c r="G25" s="182"/>
      <c r="H25" s="182"/>
      <c r="I25" s="455"/>
      <c r="J25" s="455"/>
      <c r="K25" s="455"/>
      <c r="L25" s="455"/>
      <c r="M25" s="455"/>
      <c r="N25" s="455"/>
      <c r="O25" s="455"/>
      <c r="P25" s="455"/>
    </row>
    <row r="26" spans="1:40" ht="20" x14ac:dyDescent="0.3">
      <c r="A26" s="181" t="s">
        <v>40</v>
      </c>
      <c r="B26" s="454" t="s">
        <v>839</v>
      </c>
      <c r="C26" s="454"/>
      <c r="D26" s="182"/>
      <c r="E26" s="182"/>
      <c r="F26" s="182"/>
      <c r="G26" s="182"/>
      <c r="H26" s="182"/>
      <c r="I26" s="455"/>
      <c r="J26" s="455"/>
      <c r="K26" s="455"/>
      <c r="L26" s="455"/>
      <c r="M26" s="455"/>
      <c r="N26" s="455"/>
      <c r="O26" s="455"/>
      <c r="P26" s="455"/>
    </row>
    <row r="27" spans="1:40" ht="20" x14ac:dyDescent="0.3">
      <c r="A27" s="181" t="s">
        <v>40</v>
      </c>
      <c r="B27" s="454" t="s">
        <v>840</v>
      </c>
      <c r="C27" s="454"/>
      <c r="D27" s="182"/>
      <c r="E27" s="182"/>
      <c r="F27" s="182"/>
      <c r="G27" s="182"/>
      <c r="H27" s="182"/>
      <c r="I27" s="455"/>
      <c r="J27" s="455"/>
      <c r="K27" s="455"/>
      <c r="L27" s="455"/>
      <c r="M27" s="455"/>
      <c r="N27" s="455"/>
      <c r="O27" s="455"/>
      <c r="P27" s="455"/>
    </row>
    <row r="28" spans="1:40" ht="20" x14ac:dyDescent="0.3">
      <c r="A28" s="181" t="s">
        <v>40</v>
      </c>
      <c r="B28" s="454" t="s">
        <v>39</v>
      </c>
      <c r="C28" s="454"/>
      <c r="D28" s="182"/>
      <c r="E28" s="182"/>
      <c r="F28" s="182"/>
      <c r="G28" s="182"/>
      <c r="H28" s="182"/>
      <c r="I28" s="455"/>
      <c r="J28" s="455"/>
      <c r="K28" s="455"/>
      <c r="L28" s="455"/>
      <c r="M28" s="455"/>
      <c r="N28" s="455"/>
      <c r="O28" s="455"/>
      <c r="P28" s="455"/>
    </row>
    <row r="29" spans="1:40" ht="20" x14ac:dyDescent="0.3">
      <c r="A29" s="458" t="s">
        <v>2635</v>
      </c>
      <c r="B29" s="458"/>
      <c r="C29" s="458"/>
      <c r="D29" s="458"/>
      <c r="E29" s="183">
        <f>SUM(E20:E28)</f>
        <v>0</v>
      </c>
      <c r="F29" s="183">
        <f t="shared" ref="F29" si="1">SUM(F20:F28)</f>
        <v>0</v>
      </c>
      <c r="G29" s="183">
        <f t="shared" ref="G29" si="2">SUM(G20:G28)</f>
        <v>0</v>
      </c>
      <c r="H29" s="183">
        <f t="shared" ref="H29" si="3">SUM(H20:H28)</f>
        <v>0</v>
      </c>
      <c r="I29" s="183">
        <f t="shared" ref="I29" si="4">SUM(I20:I28)</f>
        <v>0</v>
      </c>
      <c r="J29" s="183">
        <f t="shared" ref="J29" si="5">SUM(J20:J28)</f>
        <v>0</v>
      </c>
      <c r="K29" s="183">
        <f t="shared" ref="K29" si="6">SUM(K20:K28)</f>
        <v>0</v>
      </c>
      <c r="L29" s="183">
        <f t="shared" ref="L29" si="7">SUM(L20:L28)</f>
        <v>0</v>
      </c>
      <c r="M29" s="183">
        <f t="shared" ref="M29" si="8">SUM(M20:M28)</f>
        <v>0</v>
      </c>
      <c r="N29" s="183">
        <f t="shared" ref="N29" si="9">SUM(N20:N28)</f>
        <v>0</v>
      </c>
      <c r="O29" s="183">
        <f t="shared" ref="O29" si="10">SUM(O20:O28)</f>
        <v>0</v>
      </c>
      <c r="P29" s="183">
        <f t="shared" ref="P29" si="11">SUM(P20:P28)</f>
        <v>0</v>
      </c>
    </row>
    <row r="30" spans="1:40" ht="20" x14ac:dyDescent="0.3">
      <c r="A30" s="181" t="s">
        <v>2636</v>
      </c>
      <c r="B30" s="454" t="s">
        <v>833</v>
      </c>
      <c r="C30" s="454"/>
      <c r="D30" s="182"/>
      <c r="E30" s="182"/>
      <c r="F30" s="182"/>
      <c r="G30" s="182"/>
      <c r="H30" s="182"/>
      <c r="I30" s="455"/>
      <c r="J30" s="455"/>
      <c r="K30" s="455"/>
      <c r="L30" s="455"/>
      <c r="M30" s="455"/>
      <c r="N30" s="455"/>
      <c r="O30" s="455"/>
      <c r="P30" s="455"/>
    </row>
    <row r="31" spans="1:40" ht="20" x14ac:dyDescent="0.3">
      <c r="A31" s="181" t="s">
        <v>2636</v>
      </c>
      <c r="B31" s="454" t="s">
        <v>834</v>
      </c>
      <c r="C31" s="454"/>
      <c r="D31" s="182"/>
      <c r="E31" s="182"/>
      <c r="F31" s="182"/>
      <c r="G31" s="182"/>
      <c r="H31" s="182"/>
      <c r="I31" s="455"/>
      <c r="J31" s="455"/>
      <c r="K31" s="455"/>
      <c r="L31" s="455"/>
      <c r="M31" s="455"/>
      <c r="N31" s="455"/>
      <c r="O31" s="455"/>
      <c r="P31" s="455"/>
    </row>
    <row r="32" spans="1:40" ht="20" x14ac:dyDescent="0.3">
      <c r="A32" s="181" t="s">
        <v>2636</v>
      </c>
      <c r="B32" s="454" t="s">
        <v>835</v>
      </c>
      <c r="C32" s="454"/>
      <c r="D32" s="182"/>
      <c r="E32" s="182"/>
      <c r="F32" s="182"/>
      <c r="G32" s="182"/>
      <c r="H32" s="182"/>
      <c r="I32" s="455"/>
      <c r="J32" s="455"/>
      <c r="K32" s="455"/>
      <c r="L32" s="455"/>
      <c r="M32" s="455"/>
      <c r="N32" s="455"/>
      <c r="O32" s="455"/>
      <c r="P32" s="455"/>
    </row>
    <row r="33" spans="1:16" ht="20" x14ac:dyDescent="0.3">
      <c r="A33" s="181" t="s">
        <v>2636</v>
      </c>
      <c r="B33" s="454" t="s">
        <v>836</v>
      </c>
      <c r="C33" s="454"/>
      <c r="D33" s="182"/>
      <c r="E33" s="182"/>
      <c r="F33" s="182"/>
      <c r="G33" s="182"/>
      <c r="H33" s="182"/>
      <c r="I33" s="455"/>
      <c r="J33" s="455"/>
      <c r="K33" s="455"/>
      <c r="L33" s="455"/>
      <c r="M33" s="455"/>
      <c r="N33" s="455"/>
      <c r="O33" s="455"/>
      <c r="P33" s="455"/>
    </row>
    <row r="34" spans="1:16" ht="20" x14ac:dyDescent="0.3">
      <c r="A34" s="181" t="s">
        <v>2636</v>
      </c>
      <c r="B34" s="454" t="s">
        <v>837</v>
      </c>
      <c r="C34" s="454"/>
      <c r="D34" s="182"/>
      <c r="E34" s="182"/>
      <c r="F34" s="182"/>
      <c r="G34" s="182"/>
      <c r="H34" s="182"/>
      <c r="I34" s="455"/>
      <c r="J34" s="455"/>
      <c r="K34" s="455"/>
      <c r="L34" s="455"/>
      <c r="M34" s="455"/>
      <c r="N34" s="455"/>
      <c r="O34" s="455"/>
      <c r="P34" s="455"/>
    </row>
    <row r="35" spans="1:16" ht="20" x14ac:dyDescent="0.3">
      <c r="A35" s="181" t="s">
        <v>2636</v>
      </c>
      <c r="B35" s="454" t="s">
        <v>838</v>
      </c>
      <c r="C35" s="454"/>
      <c r="D35" s="182"/>
      <c r="E35" s="182"/>
      <c r="F35" s="182"/>
      <c r="G35" s="182"/>
      <c r="H35" s="182"/>
      <c r="I35" s="455"/>
      <c r="J35" s="455"/>
      <c r="K35" s="455"/>
      <c r="L35" s="455"/>
      <c r="M35" s="455"/>
      <c r="N35" s="455"/>
      <c r="O35" s="455"/>
      <c r="P35" s="455"/>
    </row>
    <row r="36" spans="1:16" ht="20" x14ac:dyDescent="0.3">
      <c r="A36" s="181" t="s">
        <v>2636</v>
      </c>
      <c r="B36" s="454" t="s">
        <v>839</v>
      </c>
      <c r="C36" s="454"/>
      <c r="D36" s="182"/>
      <c r="E36" s="182"/>
      <c r="F36" s="182"/>
      <c r="G36" s="182"/>
      <c r="H36" s="182"/>
      <c r="I36" s="455"/>
      <c r="J36" s="455"/>
      <c r="K36" s="455"/>
      <c r="L36" s="455"/>
      <c r="M36" s="455"/>
      <c r="N36" s="455"/>
      <c r="O36" s="455"/>
      <c r="P36" s="455"/>
    </row>
    <row r="37" spans="1:16" ht="20" x14ac:dyDescent="0.3">
      <c r="A37" s="181" t="s">
        <v>2636</v>
      </c>
      <c r="B37" s="454" t="s">
        <v>840</v>
      </c>
      <c r="C37" s="454"/>
      <c r="D37" s="182"/>
      <c r="E37" s="182"/>
      <c r="F37" s="182"/>
      <c r="G37" s="182"/>
      <c r="H37" s="182"/>
      <c r="I37" s="455"/>
      <c r="J37" s="455"/>
      <c r="K37" s="455"/>
      <c r="L37" s="455"/>
      <c r="M37" s="455"/>
      <c r="N37" s="455"/>
      <c r="O37" s="455"/>
      <c r="P37" s="455"/>
    </row>
    <row r="38" spans="1:16" ht="20" x14ac:dyDescent="0.3">
      <c r="A38" s="181" t="s">
        <v>2636</v>
      </c>
      <c r="B38" s="454" t="s">
        <v>39</v>
      </c>
      <c r="C38" s="454"/>
      <c r="D38" s="182"/>
      <c r="E38" s="182"/>
      <c r="F38" s="182"/>
      <c r="G38" s="182"/>
      <c r="H38" s="182"/>
      <c r="I38" s="455"/>
      <c r="J38" s="455"/>
      <c r="K38" s="455"/>
      <c r="L38" s="455"/>
      <c r="M38" s="455"/>
      <c r="N38" s="455"/>
      <c r="O38" s="455"/>
      <c r="P38" s="455"/>
    </row>
    <row r="39" spans="1:16" ht="20" x14ac:dyDescent="0.3">
      <c r="A39" s="458" t="s">
        <v>2656</v>
      </c>
      <c r="B39" s="458"/>
      <c r="C39" s="458"/>
      <c r="D39" s="458"/>
      <c r="E39" s="183">
        <f>SUM(E30:E38)</f>
        <v>0</v>
      </c>
      <c r="F39" s="183">
        <f t="shared" ref="F39" si="12">SUM(F30:F38)</f>
        <v>0</v>
      </c>
      <c r="G39" s="183">
        <f t="shared" ref="G39" si="13">SUM(G30:G38)</f>
        <v>0</v>
      </c>
      <c r="H39" s="183">
        <f t="shared" ref="H39" si="14">SUM(H30:H38)</f>
        <v>0</v>
      </c>
      <c r="I39" s="183">
        <f t="shared" ref="I39" si="15">SUM(I30:I38)</f>
        <v>0</v>
      </c>
      <c r="J39" s="183">
        <f t="shared" ref="J39" si="16">SUM(J30:J38)</f>
        <v>0</v>
      </c>
      <c r="K39" s="183">
        <f t="shared" ref="K39" si="17">SUM(K30:K38)</f>
        <v>0</v>
      </c>
      <c r="L39" s="183">
        <f t="shared" ref="L39" si="18">SUM(L30:L38)</f>
        <v>0</v>
      </c>
      <c r="M39" s="183">
        <f t="shared" ref="M39" si="19">SUM(M30:M38)</f>
        <v>0</v>
      </c>
      <c r="N39" s="183">
        <f t="shared" ref="N39" si="20">SUM(N30:N38)</f>
        <v>0</v>
      </c>
      <c r="O39" s="183">
        <f t="shared" ref="O39" si="21">SUM(O30:O38)</f>
        <v>0</v>
      </c>
      <c r="P39" s="183">
        <f t="shared" ref="P39" si="22">SUM(P30:P38)</f>
        <v>0</v>
      </c>
    </row>
    <row r="40" spans="1:16" ht="20" x14ac:dyDescent="0.3">
      <c r="A40" s="459" t="s">
        <v>2633</v>
      </c>
      <c r="B40" s="459"/>
      <c r="C40" s="459"/>
      <c r="D40" s="459"/>
      <c r="E40" s="176">
        <f>+E39+E29+E19</f>
        <v>0</v>
      </c>
      <c r="F40" s="176">
        <f t="shared" ref="F40:P40" si="23">+F39+F29+F19</f>
        <v>0</v>
      </c>
      <c r="G40" s="176">
        <f t="shared" si="23"/>
        <v>0</v>
      </c>
      <c r="H40" s="176">
        <f t="shared" si="23"/>
        <v>0</v>
      </c>
      <c r="I40" s="176">
        <f t="shared" si="23"/>
        <v>0</v>
      </c>
      <c r="J40" s="176">
        <f t="shared" si="23"/>
        <v>0</v>
      </c>
      <c r="K40" s="176">
        <f t="shared" si="23"/>
        <v>0</v>
      </c>
      <c r="L40" s="176">
        <f t="shared" si="23"/>
        <v>0</v>
      </c>
      <c r="M40" s="176">
        <f t="shared" si="23"/>
        <v>0</v>
      </c>
      <c r="N40" s="176">
        <f t="shared" si="23"/>
        <v>0</v>
      </c>
      <c r="O40" s="176">
        <f t="shared" si="23"/>
        <v>0</v>
      </c>
      <c r="P40" s="176">
        <f t="shared" si="23"/>
        <v>0</v>
      </c>
    </row>
    <row r="41" spans="1:16" x14ac:dyDescent="0.3">
      <c r="A41" s="142" t="s">
        <v>2609</v>
      </c>
      <c r="B41" s="142"/>
      <c r="C41" s="142"/>
      <c r="D41" s="142"/>
      <c r="E41" s="142"/>
      <c r="F41" s="142"/>
      <c r="G41" s="142"/>
      <c r="H41" s="142"/>
      <c r="I41" s="142"/>
      <c r="J41" s="142"/>
      <c r="K41" s="142"/>
      <c r="L41" s="142"/>
      <c r="M41" s="142"/>
      <c r="N41" s="142"/>
      <c r="O41" s="142"/>
      <c r="P41" s="142"/>
    </row>
    <row r="42" spans="1:16" x14ac:dyDescent="0.3">
      <c r="A42" s="142" t="s">
        <v>2610</v>
      </c>
      <c r="B42" s="142"/>
      <c r="C42" s="142"/>
      <c r="D42" s="142"/>
      <c r="E42" s="142"/>
      <c r="F42" s="142"/>
      <c r="G42" s="142"/>
      <c r="H42" s="142"/>
      <c r="I42" s="142"/>
      <c r="J42" s="142"/>
      <c r="K42" s="142"/>
      <c r="L42" s="142"/>
      <c r="M42" s="142"/>
      <c r="N42" s="142"/>
      <c r="O42" s="142"/>
      <c r="P42" s="142"/>
    </row>
    <row r="43" spans="1:16" x14ac:dyDescent="0.3">
      <c r="A43" s="142"/>
      <c r="B43" s="142"/>
      <c r="C43" s="142"/>
      <c r="D43" s="142"/>
      <c r="E43" s="142"/>
      <c r="F43" s="142"/>
      <c r="G43" s="142"/>
      <c r="H43" s="142"/>
      <c r="I43" s="142"/>
      <c r="J43" s="142"/>
      <c r="K43" s="142"/>
      <c r="L43" s="142"/>
      <c r="M43" s="142"/>
      <c r="N43" s="142"/>
      <c r="O43" s="142"/>
      <c r="P43" s="142"/>
    </row>
    <row r="44" spans="1:16" x14ac:dyDescent="0.3">
      <c r="A44" s="142"/>
      <c r="B44" s="142"/>
      <c r="C44" s="142"/>
      <c r="D44" s="142"/>
      <c r="E44" s="142"/>
      <c r="F44" s="142"/>
      <c r="G44" s="142"/>
      <c r="H44" s="142"/>
      <c r="I44" s="142"/>
      <c r="J44" s="142"/>
      <c r="K44" s="142"/>
      <c r="L44" s="142"/>
      <c r="M44" s="142"/>
      <c r="N44" s="142"/>
      <c r="O44" s="142"/>
      <c r="P44" s="142"/>
    </row>
    <row r="45" spans="1:16" x14ac:dyDescent="0.3">
      <c r="A45" s="142"/>
      <c r="B45" s="142"/>
      <c r="C45" s="142"/>
      <c r="D45" s="142"/>
      <c r="E45" s="142"/>
      <c r="F45" s="142"/>
      <c r="G45" s="142"/>
      <c r="H45" s="142"/>
      <c r="I45" s="142"/>
      <c r="J45" s="142"/>
      <c r="K45" s="142"/>
      <c r="L45" s="142"/>
      <c r="M45" s="142"/>
      <c r="N45" s="142"/>
      <c r="O45" s="142"/>
      <c r="P45" s="142"/>
    </row>
    <row r="46" spans="1:16" x14ac:dyDescent="0.3">
      <c r="A46" s="142"/>
      <c r="B46" s="142"/>
      <c r="C46" s="142"/>
      <c r="D46" s="142"/>
      <c r="E46" s="142"/>
      <c r="F46" s="142"/>
      <c r="G46" s="142"/>
      <c r="H46" s="142"/>
      <c r="I46" s="142"/>
      <c r="J46" s="142"/>
      <c r="K46" s="142"/>
      <c r="L46" s="142"/>
      <c r="M46" s="142"/>
      <c r="N46" s="142"/>
      <c r="O46" s="142"/>
      <c r="P46" s="142"/>
    </row>
    <row r="47" spans="1:16" x14ac:dyDescent="0.3">
      <c r="A47" s="142"/>
      <c r="B47" s="142"/>
      <c r="C47" s="142"/>
      <c r="D47" s="142"/>
      <c r="E47" s="142"/>
      <c r="F47" s="142"/>
      <c r="G47" s="142"/>
      <c r="H47" s="142"/>
      <c r="I47" s="142"/>
      <c r="J47" s="142"/>
      <c r="K47" s="142"/>
      <c r="L47" s="142"/>
      <c r="M47" s="142"/>
      <c r="N47" s="142"/>
      <c r="O47" s="142"/>
      <c r="P47" s="142"/>
    </row>
    <row r="48" spans="1:16" x14ac:dyDescent="0.3">
      <c r="A48" s="142"/>
      <c r="B48" s="142"/>
      <c r="C48" s="142"/>
      <c r="D48" s="142"/>
      <c r="E48" s="142"/>
      <c r="F48" s="142"/>
      <c r="G48" s="142"/>
      <c r="H48" s="142"/>
      <c r="I48" s="142"/>
      <c r="J48" s="142"/>
      <c r="K48" s="142"/>
      <c r="L48" s="142"/>
      <c r="M48" s="142"/>
      <c r="N48" s="142"/>
      <c r="O48" s="142"/>
      <c r="P48" s="142"/>
    </row>
    <row r="49" spans="1:16" x14ac:dyDescent="0.3">
      <c r="A49" s="142"/>
      <c r="B49" s="142"/>
      <c r="C49" s="142"/>
      <c r="D49" s="142"/>
      <c r="E49" s="142"/>
      <c r="F49" s="142"/>
      <c r="G49" s="142"/>
      <c r="H49" s="142"/>
      <c r="I49" s="142"/>
      <c r="J49" s="142"/>
      <c r="K49" s="142"/>
      <c r="L49" s="142"/>
      <c r="M49" s="142"/>
      <c r="N49" s="142"/>
      <c r="O49" s="142"/>
      <c r="P49" s="142"/>
    </row>
    <row r="50" spans="1:16" x14ac:dyDescent="0.3">
      <c r="A50" s="142"/>
      <c r="B50" s="142"/>
      <c r="C50" s="142"/>
      <c r="D50" s="142"/>
      <c r="E50" s="142"/>
      <c r="F50" s="142"/>
      <c r="G50" s="142"/>
      <c r="H50" s="142"/>
      <c r="I50" s="142"/>
      <c r="J50" s="142"/>
      <c r="K50" s="142"/>
      <c r="L50" s="142"/>
      <c r="M50" s="142"/>
      <c r="N50" s="142"/>
      <c r="O50" s="142"/>
      <c r="P50" s="142"/>
    </row>
    <row r="51" spans="1:16" x14ac:dyDescent="0.3">
      <c r="A51" s="142"/>
      <c r="B51" s="142"/>
      <c r="C51" s="142"/>
      <c r="D51" s="142"/>
      <c r="E51" s="142"/>
      <c r="F51" s="142"/>
      <c r="G51" s="142"/>
      <c r="H51" s="142"/>
      <c r="I51" s="142"/>
      <c r="J51" s="142"/>
      <c r="K51" s="142"/>
      <c r="L51" s="142"/>
      <c r="M51" s="142"/>
      <c r="N51" s="142"/>
      <c r="O51" s="142"/>
      <c r="P51" s="142"/>
    </row>
    <row r="52" spans="1:16" x14ac:dyDescent="0.3">
      <c r="A52" s="142"/>
      <c r="B52" s="142"/>
      <c r="C52" s="142"/>
      <c r="D52" s="142"/>
      <c r="E52" s="142"/>
      <c r="F52" s="142"/>
      <c r="G52" s="142"/>
      <c r="H52" s="142"/>
      <c r="I52" s="142"/>
      <c r="J52" s="142"/>
      <c r="K52" s="142"/>
      <c r="L52" s="142"/>
      <c r="M52" s="142"/>
      <c r="N52" s="142"/>
      <c r="O52" s="142"/>
      <c r="P52" s="142"/>
    </row>
    <row r="53" spans="1:16" x14ac:dyDescent="0.3">
      <c r="A53" s="142"/>
      <c r="B53" s="142"/>
      <c r="C53" s="142"/>
      <c r="D53" s="142"/>
      <c r="E53" s="142"/>
      <c r="F53" s="142"/>
      <c r="G53" s="142"/>
      <c r="H53" s="142"/>
      <c r="I53" s="142"/>
      <c r="J53" s="142"/>
      <c r="K53" s="142"/>
      <c r="L53" s="142"/>
      <c r="M53" s="142"/>
      <c r="N53" s="142"/>
      <c r="O53" s="142"/>
      <c r="P53" s="142"/>
    </row>
    <row r="54" spans="1:16" x14ac:dyDescent="0.3">
      <c r="A54" s="142"/>
      <c r="B54" s="142"/>
      <c r="C54" s="142"/>
      <c r="D54" s="142"/>
      <c r="E54" s="142"/>
      <c r="F54" s="142"/>
      <c r="G54" s="142"/>
      <c r="H54" s="142"/>
      <c r="I54" s="142"/>
      <c r="J54" s="142"/>
      <c r="K54" s="142"/>
      <c r="L54" s="142"/>
      <c r="M54" s="142"/>
      <c r="N54" s="142"/>
      <c r="O54" s="142"/>
      <c r="P54" s="142"/>
    </row>
    <row r="55" spans="1:16" x14ac:dyDescent="0.3">
      <c r="A55" s="142"/>
      <c r="B55" s="142"/>
      <c r="C55" s="142"/>
      <c r="D55" s="142"/>
      <c r="E55" s="142"/>
      <c r="F55" s="142"/>
      <c r="G55" s="142"/>
      <c r="H55" s="142"/>
      <c r="I55" s="142"/>
      <c r="J55" s="142"/>
      <c r="K55" s="142"/>
      <c r="L55" s="142"/>
      <c r="M55" s="142"/>
      <c r="N55" s="142"/>
      <c r="O55" s="142"/>
      <c r="P55" s="142"/>
    </row>
    <row r="56" spans="1:16" x14ac:dyDescent="0.3">
      <c r="A56" s="142"/>
      <c r="B56" s="142"/>
      <c r="C56" s="142"/>
      <c r="D56" s="142"/>
      <c r="E56" s="142"/>
      <c r="F56" s="142"/>
      <c r="G56" s="142"/>
      <c r="H56" s="142"/>
      <c r="I56" s="142"/>
      <c r="J56" s="142"/>
      <c r="K56" s="142"/>
      <c r="L56" s="142"/>
      <c r="M56" s="142"/>
      <c r="N56" s="142"/>
      <c r="O56" s="142"/>
      <c r="P56" s="142"/>
    </row>
    <row r="57" spans="1:16" x14ac:dyDescent="0.3">
      <c r="A57" s="142"/>
      <c r="B57" s="142"/>
      <c r="C57" s="142"/>
      <c r="D57" s="142"/>
      <c r="E57" s="142"/>
      <c r="F57" s="142"/>
      <c r="G57" s="142"/>
      <c r="H57" s="142"/>
      <c r="I57" s="142"/>
      <c r="J57" s="142"/>
      <c r="K57" s="142"/>
      <c r="L57" s="142"/>
      <c r="M57" s="142"/>
      <c r="N57" s="142"/>
      <c r="O57" s="142"/>
      <c r="P57" s="142"/>
    </row>
    <row r="58" spans="1:16" x14ac:dyDescent="0.3">
      <c r="A58" s="142"/>
      <c r="B58" s="142"/>
      <c r="C58" s="142"/>
      <c r="D58" s="142"/>
      <c r="E58" s="142"/>
      <c r="F58" s="142"/>
      <c r="G58" s="142"/>
      <c r="H58" s="142"/>
      <c r="I58" s="142"/>
      <c r="J58" s="142"/>
      <c r="K58" s="142"/>
      <c r="L58" s="142"/>
      <c r="M58" s="142"/>
      <c r="N58" s="142"/>
      <c r="O58" s="142"/>
      <c r="P58" s="142"/>
    </row>
    <row r="59" spans="1:16" x14ac:dyDescent="0.3">
      <c r="A59" s="142"/>
      <c r="B59" s="142"/>
      <c r="C59" s="142"/>
      <c r="D59" s="142"/>
      <c r="E59" s="142"/>
      <c r="F59" s="142"/>
      <c r="G59" s="142"/>
      <c r="H59" s="142"/>
      <c r="I59" s="142"/>
      <c r="J59" s="142"/>
      <c r="K59" s="142"/>
      <c r="L59" s="142"/>
      <c r="M59" s="142"/>
      <c r="N59" s="142"/>
      <c r="O59" s="142"/>
      <c r="P59" s="142"/>
    </row>
    <row r="60" spans="1:16" x14ac:dyDescent="0.3">
      <c r="A60" s="142"/>
      <c r="B60" s="142"/>
      <c r="C60" s="142"/>
      <c r="D60" s="142"/>
      <c r="E60" s="142"/>
      <c r="F60" s="142"/>
      <c r="G60" s="142"/>
      <c r="H60" s="142"/>
      <c r="I60" s="142"/>
      <c r="J60" s="142"/>
      <c r="K60" s="142"/>
      <c r="L60" s="142"/>
      <c r="M60" s="142"/>
      <c r="N60" s="142"/>
      <c r="O60" s="142"/>
      <c r="P60" s="142"/>
    </row>
    <row r="61" spans="1:16" x14ac:dyDescent="0.3">
      <c r="A61" s="142"/>
      <c r="B61" s="142"/>
      <c r="C61" s="142"/>
      <c r="D61" s="142"/>
      <c r="E61" s="142"/>
      <c r="F61" s="142"/>
      <c r="G61" s="142"/>
      <c r="H61" s="142"/>
      <c r="I61" s="142"/>
      <c r="J61" s="142"/>
      <c r="K61" s="142"/>
      <c r="L61" s="142"/>
      <c r="M61" s="142"/>
      <c r="N61" s="142"/>
      <c r="O61" s="142"/>
      <c r="P61" s="142"/>
    </row>
    <row r="62" spans="1:16" x14ac:dyDescent="0.3">
      <c r="A62" s="142"/>
      <c r="B62" s="142"/>
      <c r="C62" s="142"/>
      <c r="D62" s="142"/>
      <c r="E62" s="142"/>
      <c r="F62" s="142"/>
      <c r="G62" s="142"/>
      <c r="H62" s="142"/>
      <c r="I62" s="142"/>
      <c r="J62" s="142"/>
      <c r="K62" s="142"/>
      <c r="L62" s="142"/>
      <c r="M62" s="142"/>
      <c r="N62" s="142"/>
      <c r="O62" s="142"/>
      <c r="P62" s="142"/>
    </row>
    <row r="63" spans="1:16" x14ac:dyDescent="0.3">
      <c r="A63" s="142"/>
      <c r="B63" s="142"/>
      <c r="C63" s="142"/>
      <c r="D63" s="142"/>
      <c r="E63" s="142"/>
      <c r="F63" s="142"/>
      <c r="G63" s="142"/>
      <c r="H63" s="142"/>
      <c r="I63" s="142"/>
      <c r="J63" s="142"/>
      <c r="K63" s="142"/>
      <c r="L63" s="142"/>
      <c r="M63" s="142"/>
      <c r="N63" s="142"/>
      <c r="O63" s="142"/>
      <c r="P63" s="142"/>
    </row>
    <row r="64" spans="1:16" x14ac:dyDescent="0.3">
      <c r="A64" s="142"/>
      <c r="B64" s="142"/>
      <c r="C64" s="142"/>
      <c r="D64" s="142"/>
      <c r="E64" s="142"/>
      <c r="F64" s="142"/>
      <c r="G64" s="142"/>
      <c r="H64" s="142"/>
      <c r="I64" s="142"/>
      <c r="J64" s="142"/>
      <c r="K64" s="142"/>
      <c r="L64" s="142"/>
      <c r="M64" s="142"/>
      <c r="N64" s="142"/>
      <c r="O64" s="142"/>
      <c r="P64" s="142"/>
    </row>
    <row r="65" spans="1:16" x14ac:dyDescent="0.3">
      <c r="A65" s="142"/>
      <c r="B65" s="142"/>
      <c r="C65" s="142"/>
      <c r="D65" s="142"/>
      <c r="E65" s="142"/>
      <c r="F65" s="142"/>
      <c r="G65" s="142"/>
      <c r="H65" s="142"/>
      <c r="I65" s="142"/>
      <c r="J65" s="142"/>
      <c r="K65" s="142"/>
      <c r="L65" s="142"/>
      <c r="M65" s="142"/>
      <c r="N65" s="142"/>
      <c r="O65" s="142"/>
      <c r="P65" s="142"/>
    </row>
    <row r="66" spans="1:16" x14ac:dyDescent="0.3">
      <c r="A66" s="142"/>
      <c r="B66" s="142"/>
      <c r="C66" s="142"/>
      <c r="D66" s="142"/>
      <c r="E66" s="142"/>
      <c r="F66" s="142"/>
      <c r="G66" s="142"/>
      <c r="H66" s="142"/>
      <c r="I66" s="142"/>
      <c r="J66" s="142"/>
      <c r="K66" s="142"/>
      <c r="L66" s="142"/>
      <c r="M66" s="142"/>
      <c r="N66" s="142"/>
      <c r="O66" s="142"/>
      <c r="P66" s="142"/>
    </row>
    <row r="67" spans="1:16" x14ac:dyDescent="0.3">
      <c r="A67" s="142"/>
      <c r="B67" s="142"/>
      <c r="C67" s="142"/>
      <c r="D67" s="142"/>
      <c r="E67" s="142"/>
      <c r="F67" s="142"/>
      <c r="G67" s="142"/>
      <c r="H67" s="142"/>
      <c r="I67" s="142"/>
      <c r="J67" s="142"/>
      <c r="K67" s="142"/>
      <c r="L67" s="142"/>
      <c r="M67" s="142"/>
      <c r="N67" s="142"/>
      <c r="O67" s="142"/>
      <c r="P67" s="142"/>
    </row>
    <row r="68" spans="1:16" x14ac:dyDescent="0.3">
      <c r="A68" s="142"/>
      <c r="B68" s="142"/>
      <c r="C68" s="142"/>
      <c r="D68" s="142"/>
      <c r="E68" s="142"/>
      <c r="F68" s="142"/>
      <c r="G68" s="142"/>
      <c r="H68" s="142"/>
      <c r="I68" s="142"/>
      <c r="J68" s="142"/>
      <c r="K68" s="142"/>
      <c r="L68" s="142"/>
      <c r="M68" s="142"/>
      <c r="N68" s="142"/>
      <c r="O68" s="142"/>
      <c r="P68" s="142"/>
    </row>
    <row r="69" spans="1:16" x14ac:dyDescent="0.3">
      <c r="A69" s="142"/>
      <c r="B69" s="142"/>
      <c r="C69" s="142"/>
      <c r="D69" s="142"/>
      <c r="E69" s="142"/>
      <c r="F69" s="142"/>
      <c r="G69" s="142"/>
      <c r="H69" s="142"/>
      <c r="I69" s="142"/>
      <c r="J69" s="142"/>
      <c r="K69" s="142"/>
      <c r="L69" s="142"/>
      <c r="M69" s="142"/>
      <c r="N69" s="142"/>
      <c r="O69" s="142"/>
      <c r="P69" s="142"/>
    </row>
    <row r="70" spans="1:16" x14ac:dyDescent="0.3">
      <c r="A70" s="142"/>
      <c r="B70" s="142"/>
      <c r="C70" s="142"/>
      <c r="D70" s="142"/>
      <c r="E70" s="142"/>
      <c r="F70" s="142"/>
      <c r="G70" s="142"/>
      <c r="H70" s="142"/>
      <c r="I70" s="142"/>
      <c r="J70" s="142"/>
      <c r="K70" s="142"/>
      <c r="L70" s="142"/>
      <c r="M70" s="142"/>
      <c r="N70" s="142"/>
      <c r="O70" s="142"/>
      <c r="P70" s="142"/>
    </row>
    <row r="71" spans="1:16" x14ac:dyDescent="0.3">
      <c r="A71" s="142"/>
      <c r="B71" s="142"/>
      <c r="C71" s="142"/>
      <c r="D71" s="142"/>
      <c r="E71" s="142"/>
      <c r="F71" s="142"/>
      <c r="G71" s="142"/>
      <c r="H71" s="142"/>
      <c r="I71" s="142"/>
      <c r="J71" s="142"/>
      <c r="K71" s="142"/>
      <c r="L71" s="142"/>
      <c r="M71" s="142"/>
      <c r="N71" s="142"/>
      <c r="O71" s="142"/>
      <c r="P71" s="142"/>
    </row>
    <row r="72" spans="1:16" x14ac:dyDescent="0.3">
      <c r="A72" s="142"/>
      <c r="B72" s="142"/>
      <c r="C72" s="142"/>
      <c r="D72" s="142"/>
      <c r="E72" s="142"/>
      <c r="F72" s="142"/>
      <c r="G72" s="142"/>
      <c r="H72" s="142"/>
      <c r="I72" s="142"/>
      <c r="J72" s="142"/>
      <c r="K72" s="142"/>
      <c r="L72" s="142"/>
      <c r="M72" s="142"/>
      <c r="N72" s="142"/>
      <c r="O72" s="142"/>
      <c r="P72" s="142"/>
    </row>
    <row r="73" spans="1:16" x14ac:dyDescent="0.3">
      <c r="A73" s="142"/>
      <c r="B73" s="142"/>
      <c r="C73" s="142"/>
      <c r="D73" s="142"/>
      <c r="E73" s="142"/>
      <c r="F73" s="142"/>
      <c r="G73" s="142"/>
      <c r="H73" s="142"/>
      <c r="I73" s="142"/>
      <c r="J73" s="142"/>
      <c r="K73" s="142"/>
      <c r="L73" s="142"/>
      <c r="M73" s="142"/>
      <c r="N73" s="142"/>
      <c r="O73" s="142"/>
      <c r="P73" s="142"/>
    </row>
    <row r="74" spans="1:16" x14ac:dyDescent="0.3">
      <c r="A74" s="142"/>
      <c r="B74" s="142"/>
      <c r="C74" s="142"/>
      <c r="D74" s="142"/>
      <c r="E74" s="142"/>
      <c r="F74" s="142"/>
      <c r="G74" s="142"/>
      <c r="H74" s="142"/>
      <c r="I74" s="142"/>
      <c r="J74" s="142"/>
      <c r="K74" s="142"/>
      <c r="L74" s="142"/>
      <c r="M74" s="142"/>
      <c r="N74" s="142"/>
      <c r="O74" s="142"/>
      <c r="P74" s="142"/>
    </row>
    <row r="75" spans="1:16" x14ac:dyDescent="0.3">
      <c r="A75" s="142"/>
      <c r="B75" s="142"/>
      <c r="C75" s="142"/>
      <c r="D75" s="142"/>
      <c r="E75" s="142"/>
      <c r="F75" s="142"/>
      <c r="G75" s="142"/>
      <c r="H75" s="142"/>
      <c r="I75" s="142"/>
      <c r="J75" s="142"/>
      <c r="K75" s="142"/>
      <c r="L75" s="142"/>
      <c r="M75" s="142"/>
      <c r="N75" s="142"/>
      <c r="O75" s="142"/>
      <c r="P75" s="142"/>
    </row>
    <row r="76" spans="1:16" x14ac:dyDescent="0.3">
      <c r="A76" s="142"/>
      <c r="B76" s="142"/>
      <c r="C76" s="142"/>
      <c r="D76" s="142"/>
      <c r="E76" s="142"/>
      <c r="F76" s="142"/>
      <c r="G76" s="142"/>
      <c r="H76" s="142"/>
      <c r="I76" s="142"/>
      <c r="J76" s="142"/>
      <c r="K76" s="142"/>
      <c r="L76" s="142"/>
      <c r="M76" s="142"/>
      <c r="N76" s="142"/>
      <c r="O76" s="142"/>
      <c r="P76" s="142"/>
    </row>
    <row r="77" spans="1:16" x14ac:dyDescent="0.3">
      <c r="A77" s="142"/>
      <c r="B77" s="142"/>
      <c r="C77" s="142"/>
      <c r="D77" s="142"/>
      <c r="E77" s="142"/>
      <c r="F77" s="142"/>
      <c r="G77" s="142"/>
      <c r="H77" s="142"/>
      <c r="I77" s="142"/>
      <c r="J77" s="142"/>
      <c r="K77" s="142"/>
      <c r="L77" s="142"/>
      <c r="M77" s="142"/>
      <c r="N77" s="142"/>
      <c r="O77" s="142"/>
      <c r="P77" s="142"/>
    </row>
    <row r="78" spans="1:16" x14ac:dyDescent="0.3">
      <c r="A78" s="142"/>
      <c r="B78" s="142"/>
      <c r="C78" s="142"/>
      <c r="D78" s="142"/>
      <c r="E78" s="142"/>
      <c r="F78" s="142"/>
      <c r="G78" s="142"/>
      <c r="H78" s="142"/>
      <c r="I78" s="142"/>
      <c r="J78" s="142"/>
      <c r="K78" s="142"/>
      <c r="L78" s="142"/>
      <c r="M78" s="142"/>
      <c r="N78" s="142"/>
      <c r="O78" s="142"/>
      <c r="P78" s="142"/>
    </row>
    <row r="79" spans="1:16" x14ac:dyDescent="0.3">
      <c r="A79" s="142"/>
      <c r="B79" s="142"/>
      <c r="C79" s="142"/>
      <c r="D79" s="142"/>
      <c r="E79" s="142"/>
      <c r="F79" s="142"/>
      <c r="G79" s="142"/>
      <c r="H79" s="142"/>
      <c r="I79" s="142"/>
      <c r="J79" s="142"/>
      <c r="K79" s="142"/>
      <c r="L79" s="142"/>
      <c r="M79" s="142"/>
      <c r="N79" s="142"/>
      <c r="O79" s="142"/>
      <c r="P79" s="142"/>
    </row>
    <row r="80" spans="1:16" x14ac:dyDescent="0.3">
      <c r="A80" s="142"/>
      <c r="B80" s="142"/>
      <c r="C80" s="142"/>
      <c r="D80" s="142"/>
      <c r="E80" s="142"/>
      <c r="F80" s="142"/>
      <c r="G80" s="142"/>
      <c r="H80" s="142"/>
      <c r="I80" s="142"/>
      <c r="J80" s="142"/>
      <c r="K80" s="142"/>
      <c r="L80" s="142"/>
      <c r="M80" s="142"/>
      <c r="N80" s="142"/>
      <c r="O80" s="142"/>
      <c r="P80" s="142"/>
    </row>
    <row r="81" spans="1:16" x14ac:dyDescent="0.3">
      <c r="A81" s="142"/>
      <c r="B81" s="142"/>
      <c r="C81" s="142"/>
      <c r="D81" s="142"/>
      <c r="E81" s="142"/>
      <c r="F81" s="142"/>
      <c r="G81" s="142"/>
      <c r="H81" s="142"/>
      <c r="I81" s="142"/>
      <c r="J81" s="142"/>
      <c r="K81" s="142"/>
      <c r="L81" s="142"/>
      <c r="M81" s="142"/>
      <c r="N81" s="142"/>
      <c r="O81" s="142"/>
      <c r="P81" s="142"/>
    </row>
    <row r="82" spans="1:16" x14ac:dyDescent="0.3">
      <c r="A82" s="142"/>
      <c r="B82" s="142"/>
      <c r="C82" s="142"/>
      <c r="D82" s="142"/>
      <c r="E82" s="142"/>
      <c r="F82" s="142"/>
      <c r="G82" s="142"/>
      <c r="H82" s="142"/>
      <c r="I82" s="142"/>
      <c r="J82" s="142"/>
      <c r="K82" s="142"/>
      <c r="L82" s="142"/>
      <c r="M82" s="142"/>
      <c r="N82" s="142"/>
      <c r="O82" s="142"/>
      <c r="P82" s="142"/>
    </row>
    <row r="83" spans="1:16" x14ac:dyDescent="0.3">
      <c r="A83" s="142"/>
      <c r="B83" s="142"/>
      <c r="C83" s="142"/>
      <c r="D83" s="142"/>
      <c r="E83" s="142"/>
      <c r="F83" s="142"/>
      <c r="G83" s="142"/>
      <c r="H83" s="142"/>
      <c r="I83" s="142"/>
      <c r="J83" s="142"/>
      <c r="K83" s="142"/>
      <c r="L83" s="142"/>
      <c r="M83" s="142"/>
      <c r="N83" s="142"/>
      <c r="O83" s="142"/>
      <c r="P83" s="142"/>
    </row>
    <row r="84" spans="1:16" x14ac:dyDescent="0.3">
      <c r="A84" s="142"/>
      <c r="B84" s="142"/>
      <c r="C84" s="142"/>
      <c r="D84" s="142"/>
      <c r="E84" s="142"/>
      <c r="F84" s="142"/>
      <c r="G84" s="142"/>
      <c r="H84" s="142"/>
      <c r="I84" s="142"/>
      <c r="J84" s="142"/>
      <c r="K84" s="142"/>
      <c r="L84" s="142"/>
      <c r="M84" s="142"/>
      <c r="N84" s="142"/>
      <c r="O84" s="142"/>
      <c r="P84" s="142"/>
    </row>
    <row r="85" spans="1:16" x14ac:dyDescent="0.3">
      <c r="A85" s="142"/>
      <c r="B85" s="142"/>
      <c r="C85" s="142"/>
      <c r="D85" s="142"/>
      <c r="E85" s="142"/>
      <c r="F85" s="142"/>
      <c r="G85" s="142"/>
      <c r="H85" s="142"/>
      <c r="I85" s="142"/>
      <c r="J85" s="142"/>
      <c r="K85" s="142"/>
      <c r="L85" s="142"/>
      <c r="M85" s="142"/>
      <c r="N85" s="142"/>
      <c r="O85" s="142"/>
      <c r="P85" s="142"/>
    </row>
    <row r="86" spans="1:16" x14ac:dyDescent="0.3">
      <c r="A86" s="142"/>
      <c r="B86" s="142"/>
      <c r="C86" s="142"/>
      <c r="D86" s="142"/>
      <c r="E86" s="142"/>
      <c r="F86" s="142"/>
      <c r="G86" s="142"/>
      <c r="H86" s="142"/>
      <c r="I86" s="142"/>
      <c r="J86" s="142"/>
      <c r="K86" s="142"/>
      <c r="L86" s="142"/>
      <c r="M86" s="142"/>
      <c r="N86" s="142"/>
      <c r="O86" s="142"/>
      <c r="P86" s="142"/>
    </row>
    <row r="87" spans="1:16" x14ac:dyDescent="0.3">
      <c r="A87" s="142"/>
      <c r="B87" s="142"/>
      <c r="C87" s="142"/>
      <c r="D87" s="142"/>
      <c r="E87" s="142"/>
      <c r="F87" s="142"/>
      <c r="G87" s="142"/>
      <c r="H87" s="142"/>
      <c r="I87" s="142"/>
      <c r="J87" s="142"/>
      <c r="K87" s="142"/>
      <c r="L87" s="142"/>
      <c r="M87" s="142"/>
      <c r="N87" s="142"/>
      <c r="O87" s="142"/>
      <c r="P87" s="142"/>
    </row>
    <row r="88" spans="1:16" x14ac:dyDescent="0.3">
      <c r="A88" s="142"/>
      <c r="B88" s="142"/>
      <c r="C88" s="142"/>
      <c r="D88" s="142"/>
      <c r="E88" s="142"/>
      <c r="F88" s="142"/>
      <c r="G88" s="142"/>
      <c r="H88" s="142"/>
      <c r="I88" s="142"/>
      <c r="J88" s="142"/>
      <c r="K88" s="142"/>
      <c r="L88" s="142"/>
      <c r="M88" s="142"/>
      <c r="N88" s="142"/>
      <c r="O88" s="142"/>
      <c r="P88" s="142"/>
    </row>
    <row r="89" spans="1:16" x14ac:dyDescent="0.3">
      <c r="A89" s="142"/>
      <c r="B89" s="142"/>
      <c r="C89" s="142"/>
      <c r="D89" s="142"/>
      <c r="E89" s="142"/>
      <c r="F89" s="142"/>
      <c r="G89" s="142"/>
      <c r="H89" s="142"/>
      <c r="I89" s="142"/>
      <c r="J89" s="142"/>
      <c r="K89" s="142"/>
      <c r="L89" s="142"/>
      <c r="M89" s="142"/>
      <c r="N89" s="142"/>
      <c r="O89" s="142"/>
      <c r="P89" s="142"/>
    </row>
    <row r="90" spans="1:16" x14ac:dyDescent="0.3">
      <c r="A90" s="142"/>
      <c r="B90" s="142"/>
      <c r="C90" s="142"/>
      <c r="D90" s="142"/>
      <c r="E90" s="142"/>
      <c r="F90" s="142"/>
      <c r="G90" s="142"/>
      <c r="H90" s="142"/>
      <c r="I90" s="142"/>
      <c r="J90" s="142"/>
      <c r="K90" s="142"/>
      <c r="L90" s="142"/>
      <c r="M90" s="142"/>
      <c r="N90" s="142"/>
      <c r="O90" s="142"/>
      <c r="P90" s="142"/>
    </row>
    <row r="91" spans="1:16" x14ac:dyDescent="0.3">
      <c r="A91" s="142"/>
      <c r="B91" s="142"/>
      <c r="C91" s="142"/>
      <c r="D91" s="142"/>
      <c r="E91" s="142"/>
      <c r="F91" s="142"/>
      <c r="G91" s="142"/>
      <c r="H91" s="142"/>
      <c r="I91" s="142"/>
      <c r="J91" s="142"/>
      <c r="K91" s="142"/>
      <c r="L91" s="142"/>
      <c r="M91" s="142"/>
      <c r="N91" s="142"/>
      <c r="O91" s="142"/>
      <c r="P91" s="142"/>
    </row>
    <row r="92" spans="1:16" x14ac:dyDescent="0.3">
      <c r="A92" s="142"/>
      <c r="B92" s="142"/>
      <c r="C92" s="142"/>
      <c r="D92" s="142"/>
      <c r="E92" s="142"/>
      <c r="F92" s="142"/>
      <c r="G92" s="142"/>
      <c r="H92" s="142"/>
      <c r="I92" s="142"/>
      <c r="J92" s="142"/>
      <c r="K92" s="142"/>
      <c r="L92" s="142"/>
      <c r="M92" s="142"/>
      <c r="N92" s="142"/>
      <c r="O92" s="142"/>
      <c r="P92" s="142"/>
    </row>
    <row r="93" spans="1:16" x14ac:dyDescent="0.3">
      <c r="A93" s="142"/>
      <c r="B93" s="142"/>
      <c r="C93" s="142"/>
      <c r="D93" s="142"/>
      <c r="E93" s="142"/>
      <c r="F93" s="142"/>
      <c r="G93" s="142"/>
      <c r="H93" s="142"/>
      <c r="I93" s="142"/>
      <c r="J93" s="142"/>
      <c r="K93" s="142"/>
      <c r="L93" s="142"/>
      <c r="M93" s="142"/>
      <c r="N93" s="142"/>
      <c r="O93" s="142"/>
      <c r="P93" s="142"/>
    </row>
    <row r="94" spans="1:16" x14ac:dyDescent="0.3">
      <c r="A94" s="142"/>
      <c r="B94" s="142"/>
      <c r="C94" s="142"/>
      <c r="D94" s="142"/>
      <c r="E94" s="142"/>
      <c r="F94" s="142"/>
      <c r="G94" s="142"/>
      <c r="H94" s="142"/>
      <c r="I94" s="142"/>
      <c r="J94" s="142"/>
      <c r="K94" s="142"/>
      <c r="L94" s="142"/>
      <c r="M94" s="142"/>
      <c r="N94" s="142"/>
      <c r="O94" s="142"/>
      <c r="P94" s="142"/>
    </row>
    <row r="95" spans="1:16" x14ac:dyDescent="0.3">
      <c r="A95" s="142"/>
      <c r="B95" s="142"/>
      <c r="C95" s="142"/>
      <c r="D95" s="142"/>
      <c r="E95" s="142"/>
      <c r="F95" s="142"/>
      <c r="G95" s="142"/>
      <c r="H95" s="142"/>
      <c r="I95" s="142"/>
      <c r="J95" s="142"/>
      <c r="K95" s="142"/>
      <c r="L95" s="142"/>
      <c r="M95" s="142"/>
      <c r="N95" s="142"/>
      <c r="O95" s="142"/>
      <c r="P95" s="142"/>
    </row>
    <row r="96" spans="1:16" x14ac:dyDescent="0.3">
      <c r="A96" s="142"/>
      <c r="B96" s="142"/>
      <c r="C96" s="142"/>
      <c r="D96" s="142"/>
      <c r="E96" s="142"/>
      <c r="F96" s="142"/>
      <c r="G96" s="142"/>
      <c r="H96" s="142"/>
      <c r="I96" s="142"/>
      <c r="J96" s="142"/>
      <c r="K96" s="142"/>
      <c r="L96" s="142"/>
      <c r="M96" s="142"/>
      <c r="N96" s="142"/>
      <c r="O96" s="142"/>
      <c r="P96" s="142"/>
    </row>
    <row r="97" spans="1:16" x14ac:dyDescent="0.3">
      <c r="A97" s="142"/>
      <c r="B97" s="142"/>
      <c r="C97" s="142"/>
      <c r="D97" s="142"/>
      <c r="E97" s="142"/>
      <c r="F97" s="142"/>
      <c r="G97" s="142"/>
      <c r="H97" s="142"/>
      <c r="I97" s="142"/>
      <c r="J97" s="142"/>
      <c r="K97" s="142"/>
      <c r="L97" s="142"/>
      <c r="M97" s="142"/>
      <c r="N97" s="142"/>
      <c r="O97" s="142"/>
      <c r="P97" s="142"/>
    </row>
    <row r="98" spans="1:16" x14ac:dyDescent="0.3">
      <c r="A98" s="142"/>
      <c r="B98" s="142"/>
      <c r="C98" s="142"/>
      <c r="D98" s="142"/>
      <c r="E98" s="142"/>
      <c r="F98" s="142"/>
      <c r="G98" s="142"/>
      <c r="H98" s="142"/>
      <c r="I98" s="142"/>
      <c r="J98" s="142"/>
      <c r="K98" s="142"/>
      <c r="L98" s="142"/>
      <c r="M98" s="142"/>
      <c r="N98" s="142"/>
      <c r="O98" s="142"/>
      <c r="P98" s="142"/>
    </row>
    <row r="99" spans="1:16" x14ac:dyDescent="0.3">
      <c r="A99" s="142"/>
      <c r="B99" s="142"/>
      <c r="C99" s="142"/>
      <c r="D99" s="142"/>
      <c r="E99" s="142"/>
      <c r="F99" s="142"/>
      <c r="G99" s="142"/>
      <c r="H99" s="142"/>
      <c r="I99" s="142"/>
      <c r="J99" s="142"/>
      <c r="K99" s="142"/>
      <c r="L99" s="142"/>
      <c r="M99" s="142"/>
      <c r="N99" s="142"/>
      <c r="O99" s="142"/>
      <c r="P99" s="142"/>
    </row>
    <row r="100" spans="1:16" x14ac:dyDescent="0.3">
      <c r="A100" s="142"/>
      <c r="B100" s="142"/>
      <c r="C100" s="142"/>
      <c r="D100" s="142"/>
      <c r="E100" s="142"/>
      <c r="F100" s="142"/>
      <c r="G100" s="142"/>
      <c r="H100" s="142"/>
      <c r="I100" s="142"/>
      <c r="J100" s="142"/>
      <c r="K100" s="142"/>
      <c r="L100" s="142"/>
      <c r="M100" s="142"/>
      <c r="N100" s="142"/>
      <c r="O100" s="142"/>
      <c r="P100" s="142"/>
    </row>
    <row r="101" spans="1:16" x14ac:dyDescent="0.3">
      <c r="A101" s="142"/>
      <c r="B101" s="142"/>
      <c r="C101" s="142"/>
      <c r="D101" s="142"/>
      <c r="E101" s="142"/>
      <c r="F101" s="142"/>
      <c r="G101" s="142"/>
      <c r="H101" s="142"/>
      <c r="I101" s="142"/>
      <c r="J101" s="142"/>
      <c r="K101" s="142"/>
      <c r="L101" s="142"/>
      <c r="M101" s="142"/>
      <c r="N101" s="142"/>
      <c r="O101" s="142"/>
      <c r="P101" s="142"/>
    </row>
    <row r="102" spans="1:16" x14ac:dyDescent="0.3">
      <c r="A102" s="142"/>
      <c r="B102" s="142"/>
      <c r="C102" s="142"/>
      <c r="D102" s="142"/>
      <c r="E102" s="142"/>
      <c r="F102" s="142"/>
      <c r="G102" s="142"/>
      <c r="H102" s="142"/>
      <c r="I102" s="142"/>
      <c r="J102" s="142"/>
      <c r="K102" s="142"/>
      <c r="L102" s="142"/>
      <c r="M102" s="142"/>
      <c r="N102" s="142"/>
      <c r="O102" s="142"/>
      <c r="P102" s="142"/>
    </row>
    <row r="103" spans="1:16" x14ac:dyDescent="0.3">
      <c r="A103" s="142"/>
      <c r="B103" s="142"/>
      <c r="C103" s="142"/>
      <c r="D103" s="142"/>
      <c r="E103" s="142"/>
      <c r="F103" s="142"/>
      <c r="G103" s="142"/>
      <c r="H103" s="142"/>
      <c r="I103" s="142"/>
      <c r="J103" s="142"/>
      <c r="K103" s="142"/>
      <c r="L103" s="142"/>
      <c r="M103" s="142"/>
      <c r="N103" s="142"/>
      <c r="O103" s="142"/>
      <c r="P103" s="142"/>
    </row>
    <row r="104" spans="1:16" x14ac:dyDescent="0.3">
      <c r="A104" s="142"/>
      <c r="B104" s="142"/>
      <c r="C104" s="142"/>
      <c r="D104" s="142"/>
      <c r="E104" s="142"/>
      <c r="F104" s="142"/>
      <c r="G104" s="142"/>
      <c r="H104" s="142"/>
      <c r="I104" s="142"/>
      <c r="J104" s="142"/>
      <c r="K104" s="142"/>
      <c r="L104" s="142"/>
      <c r="M104" s="142"/>
      <c r="N104" s="142"/>
      <c r="O104" s="142"/>
      <c r="P104" s="142"/>
    </row>
    <row r="105" spans="1:16" x14ac:dyDescent="0.3">
      <c r="A105" s="142"/>
      <c r="B105" s="142"/>
      <c r="C105" s="142"/>
      <c r="D105" s="142"/>
      <c r="E105" s="142"/>
      <c r="F105" s="142"/>
      <c r="G105" s="142"/>
      <c r="H105" s="142"/>
      <c r="I105" s="142"/>
      <c r="J105" s="142"/>
      <c r="K105" s="142"/>
      <c r="L105" s="142"/>
      <c r="M105" s="142"/>
      <c r="N105" s="142"/>
      <c r="O105" s="142"/>
      <c r="P105" s="142"/>
    </row>
    <row r="106" spans="1:16" x14ac:dyDescent="0.3">
      <c r="A106" s="142"/>
      <c r="B106" s="142"/>
      <c r="C106" s="142"/>
      <c r="D106" s="142"/>
      <c r="E106" s="142"/>
      <c r="F106" s="142"/>
      <c r="G106" s="142"/>
      <c r="H106" s="142"/>
      <c r="I106" s="142"/>
      <c r="J106" s="142"/>
      <c r="K106" s="142"/>
      <c r="L106" s="142"/>
      <c r="M106" s="142"/>
      <c r="N106" s="142"/>
      <c r="O106" s="142"/>
      <c r="P106" s="142"/>
    </row>
    <row r="107" spans="1:16" x14ac:dyDescent="0.3">
      <c r="A107" s="142"/>
      <c r="B107" s="142"/>
      <c r="C107" s="142"/>
      <c r="D107" s="142"/>
      <c r="E107" s="142"/>
      <c r="F107" s="142"/>
      <c r="G107" s="142"/>
      <c r="H107" s="142"/>
      <c r="I107" s="142"/>
      <c r="J107" s="142"/>
      <c r="K107" s="142"/>
      <c r="L107" s="142"/>
      <c r="M107" s="142"/>
      <c r="N107" s="142"/>
      <c r="O107" s="142"/>
      <c r="P107" s="142"/>
    </row>
  </sheetData>
  <mergeCells count="154">
    <mergeCell ref="A39:D39"/>
    <mergeCell ref="A40:D40"/>
    <mergeCell ref="B38:C38"/>
    <mergeCell ref="I38:J38"/>
    <mergeCell ref="K38:L38"/>
    <mergeCell ref="M38:N38"/>
    <mergeCell ref="O38:P38"/>
    <mergeCell ref="B37:C37"/>
    <mergeCell ref="I37:J37"/>
    <mergeCell ref="K37:L37"/>
    <mergeCell ref="M37:N37"/>
    <mergeCell ref="O37:P37"/>
    <mergeCell ref="B36:C36"/>
    <mergeCell ref="I36:J36"/>
    <mergeCell ref="K36:L36"/>
    <mergeCell ref="M36:N36"/>
    <mergeCell ref="O36:P36"/>
    <mergeCell ref="B35:C35"/>
    <mergeCell ref="I35:J35"/>
    <mergeCell ref="K35:L35"/>
    <mergeCell ref="M35:N35"/>
    <mergeCell ref="O35:P35"/>
    <mergeCell ref="B34:C34"/>
    <mergeCell ref="I34:J34"/>
    <mergeCell ref="K34:L34"/>
    <mergeCell ref="M34:N34"/>
    <mergeCell ref="O34:P34"/>
    <mergeCell ref="B33:C33"/>
    <mergeCell ref="I33:J33"/>
    <mergeCell ref="K33:L33"/>
    <mergeCell ref="M33:N33"/>
    <mergeCell ref="O33:P33"/>
    <mergeCell ref="B32:C32"/>
    <mergeCell ref="I32:J32"/>
    <mergeCell ref="K32:L32"/>
    <mergeCell ref="M32:N32"/>
    <mergeCell ref="O32:P32"/>
    <mergeCell ref="O30:P30"/>
    <mergeCell ref="B31:C31"/>
    <mergeCell ref="I31:J31"/>
    <mergeCell ref="K31:L31"/>
    <mergeCell ref="M31:N31"/>
    <mergeCell ref="O31:P31"/>
    <mergeCell ref="A29:D29"/>
    <mergeCell ref="B30:C30"/>
    <mergeCell ref="I30:J30"/>
    <mergeCell ref="K30:L30"/>
    <mergeCell ref="M30:N30"/>
    <mergeCell ref="B28:C28"/>
    <mergeCell ref="I28:J28"/>
    <mergeCell ref="K28:L28"/>
    <mergeCell ref="M28:N28"/>
    <mergeCell ref="O28:P28"/>
    <mergeCell ref="B27:C27"/>
    <mergeCell ref="I27:J27"/>
    <mergeCell ref="K27:L27"/>
    <mergeCell ref="M27:N27"/>
    <mergeCell ref="O27:P27"/>
    <mergeCell ref="B26:C26"/>
    <mergeCell ref="I26:J26"/>
    <mergeCell ref="K26:L26"/>
    <mergeCell ref="M26:N26"/>
    <mergeCell ref="O26:P26"/>
    <mergeCell ref="B25:C25"/>
    <mergeCell ref="I25:J25"/>
    <mergeCell ref="K25:L25"/>
    <mergeCell ref="M25:N25"/>
    <mergeCell ref="O25:P25"/>
    <mergeCell ref="B24:C24"/>
    <mergeCell ref="I24:J24"/>
    <mergeCell ref="K24:L24"/>
    <mergeCell ref="M24:N24"/>
    <mergeCell ref="O24:P24"/>
    <mergeCell ref="B23:C23"/>
    <mergeCell ref="I23:J23"/>
    <mergeCell ref="K23:L23"/>
    <mergeCell ref="M23:N23"/>
    <mergeCell ref="O23:P23"/>
    <mergeCell ref="B22:C22"/>
    <mergeCell ref="I22:J22"/>
    <mergeCell ref="K22:L22"/>
    <mergeCell ref="M22:N22"/>
    <mergeCell ref="O22:P22"/>
    <mergeCell ref="B21:C21"/>
    <mergeCell ref="I21:J21"/>
    <mergeCell ref="K21:L21"/>
    <mergeCell ref="M21:N21"/>
    <mergeCell ref="O21:P21"/>
    <mergeCell ref="B20:C20"/>
    <mergeCell ref="I20:J20"/>
    <mergeCell ref="K20:L20"/>
    <mergeCell ref="M20:N20"/>
    <mergeCell ref="O20:P20"/>
    <mergeCell ref="A19:D19"/>
    <mergeCell ref="B18:C18"/>
    <mergeCell ref="I18:J18"/>
    <mergeCell ref="K18:L18"/>
    <mergeCell ref="M18:N18"/>
    <mergeCell ref="O18:P18"/>
    <mergeCell ref="B17:C17"/>
    <mergeCell ref="I17:J17"/>
    <mergeCell ref="K17:L17"/>
    <mergeCell ref="M17:N17"/>
    <mergeCell ref="O17:P17"/>
    <mergeCell ref="B16:C16"/>
    <mergeCell ref="I16:J16"/>
    <mergeCell ref="K16:L16"/>
    <mergeCell ref="M16:N16"/>
    <mergeCell ref="O16:P16"/>
    <mergeCell ref="B15:C15"/>
    <mergeCell ref="I15:J15"/>
    <mergeCell ref="K15:L15"/>
    <mergeCell ref="M15:N15"/>
    <mergeCell ref="O15:P15"/>
    <mergeCell ref="B14:C14"/>
    <mergeCell ref="I14:J14"/>
    <mergeCell ref="K14:L14"/>
    <mergeCell ref="M14:N14"/>
    <mergeCell ref="O14:P14"/>
    <mergeCell ref="B13:C13"/>
    <mergeCell ref="I13:J13"/>
    <mergeCell ref="K13:L13"/>
    <mergeCell ref="M13:N13"/>
    <mergeCell ref="O13:P13"/>
    <mergeCell ref="B12:C12"/>
    <mergeCell ref="I12:J12"/>
    <mergeCell ref="K12:L12"/>
    <mergeCell ref="M12:N12"/>
    <mergeCell ref="O12:P12"/>
    <mergeCell ref="B11:C11"/>
    <mergeCell ref="I11:J11"/>
    <mergeCell ref="K11:L11"/>
    <mergeCell ref="M11:N11"/>
    <mergeCell ref="O11:P11"/>
    <mergeCell ref="A3:A5"/>
    <mergeCell ref="B3:P5"/>
    <mergeCell ref="A6:P6"/>
    <mergeCell ref="A7:A9"/>
    <mergeCell ref="B7:C9"/>
    <mergeCell ref="D7:P7"/>
    <mergeCell ref="E8:F8"/>
    <mergeCell ref="B10:C10"/>
    <mergeCell ref="I10:J10"/>
    <mergeCell ref="K10:L10"/>
    <mergeCell ref="M10:N10"/>
    <mergeCell ref="O10:P10"/>
    <mergeCell ref="I8:J8"/>
    <mergeCell ref="K8:L8"/>
    <mergeCell ref="M8:N8"/>
    <mergeCell ref="O8:P8"/>
    <mergeCell ref="I9:J9"/>
    <mergeCell ref="K9:L9"/>
    <mergeCell ref="M9:N9"/>
    <mergeCell ref="O9:P9"/>
  </mergeCells>
  <pageMargins left="0.3" right="0.24" top="0.64" bottom="0.75" header="0.31" footer="0.3"/>
  <pageSetup paperSize="9" scale="21" fitToHeight="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P38"/>
  <sheetViews>
    <sheetView zoomScale="55" zoomScaleNormal="55" workbookViewId="0">
      <selection activeCell="F11" sqref="F11"/>
    </sheetView>
  </sheetViews>
  <sheetFormatPr baseColWidth="10" defaultColWidth="11.453125" defaultRowHeight="14" x14ac:dyDescent="0.3"/>
  <cols>
    <col min="1" max="1" width="22.453125" style="153" customWidth="1"/>
    <col min="2" max="2" width="16.54296875" style="153" customWidth="1"/>
    <col min="3" max="3" width="28.1796875" style="153" customWidth="1"/>
    <col min="4" max="4" width="49.26953125" style="153" customWidth="1"/>
    <col min="5" max="5" width="47.1796875" style="153" customWidth="1"/>
    <col min="6" max="6" width="43.7265625" style="153" customWidth="1"/>
    <col min="7" max="7" width="12.26953125" style="153" customWidth="1"/>
    <col min="8" max="8" width="15.26953125" style="153" customWidth="1"/>
    <col min="9" max="10" width="21.54296875" style="153" customWidth="1"/>
    <col min="11" max="11" width="17.1796875" style="153" customWidth="1"/>
    <col min="12" max="12" width="15.7265625" style="153" customWidth="1"/>
    <col min="13" max="13" width="17.1796875" style="153" customWidth="1"/>
    <col min="14" max="15" width="13.1796875" style="153" customWidth="1"/>
    <col min="16" max="16" width="11.453125" style="153" customWidth="1"/>
    <col min="17" max="17" width="17.1796875" style="153" customWidth="1"/>
    <col min="18" max="18" width="10" style="153" customWidth="1"/>
    <col min="19" max="42" width="11.453125" style="142"/>
    <col min="43" max="16384" width="11.453125" style="153"/>
  </cols>
  <sheetData>
    <row r="1" spans="1:18" s="142" customFormat="1" ht="30" x14ac:dyDescent="0.3">
      <c r="A1" s="253" t="s">
        <v>2640</v>
      </c>
    </row>
    <row r="2" spans="1:18" s="142" customFormat="1" ht="25" x14ac:dyDescent="0.5">
      <c r="A2" s="143" t="s">
        <v>2642</v>
      </c>
      <c r="B2" s="144"/>
      <c r="C2" s="144"/>
      <c r="D2" s="144"/>
      <c r="E2" s="144"/>
      <c r="F2" s="144"/>
      <c r="G2" s="144"/>
      <c r="H2" s="144"/>
      <c r="I2" s="144"/>
      <c r="J2" s="144"/>
      <c r="K2" s="144"/>
    </row>
    <row r="3" spans="1:18" s="142" customFormat="1" ht="123.75" customHeight="1" x14ac:dyDescent="0.3">
      <c r="A3" s="267" t="s">
        <v>2617</v>
      </c>
      <c r="B3" s="444" t="s">
        <v>2641</v>
      </c>
      <c r="C3" s="444"/>
      <c r="D3" s="444"/>
      <c r="E3" s="444"/>
      <c r="F3" s="444"/>
      <c r="G3" s="444"/>
      <c r="H3" s="444"/>
      <c r="I3" s="444"/>
      <c r="J3" s="444"/>
      <c r="K3" s="444"/>
      <c r="L3" s="444"/>
      <c r="M3" s="444"/>
      <c r="N3" s="444"/>
      <c r="O3" s="444"/>
      <c r="P3" s="444"/>
      <c r="Q3" s="444"/>
      <c r="R3" s="445"/>
    </row>
    <row r="4" spans="1:18" s="142" customFormat="1" ht="39" customHeight="1" x14ac:dyDescent="0.3">
      <c r="A4" s="460" t="s">
        <v>555</v>
      </c>
      <c r="B4" s="460"/>
      <c r="C4" s="460"/>
      <c r="D4" s="460"/>
      <c r="E4" s="460"/>
      <c r="F4" s="460"/>
      <c r="G4" s="460"/>
      <c r="H4" s="460"/>
      <c r="I4" s="460"/>
      <c r="J4" s="460"/>
      <c r="K4" s="460"/>
      <c r="L4" s="460"/>
      <c r="M4" s="460"/>
      <c r="N4" s="460"/>
      <c r="O4" s="460"/>
      <c r="P4" s="460"/>
      <c r="Q4" s="460"/>
      <c r="R4" s="460"/>
    </row>
    <row r="5" spans="1:18" s="142" customFormat="1" ht="28.5" customHeight="1" x14ac:dyDescent="0.3">
      <c r="A5" s="430" t="s">
        <v>552</v>
      </c>
      <c r="B5" s="430" t="s">
        <v>67</v>
      </c>
      <c r="C5" s="430" t="s">
        <v>2620</v>
      </c>
      <c r="D5" s="431" t="s">
        <v>2643</v>
      </c>
      <c r="E5" s="431"/>
      <c r="F5" s="431"/>
      <c r="G5" s="431"/>
      <c r="H5" s="431"/>
      <c r="I5" s="431"/>
      <c r="J5" s="431"/>
      <c r="K5" s="431"/>
      <c r="L5" s="431"/>
      <c r="M5" s="431"/>
      <c r="N5" s="431"/>
      <c r="O5" s="431"/>
      <c r="P5" s="431"/>
      <c r="Q5" s="431"/>
      <c r="R5" s="431"/>
    </row>
    <row r="6" spans="1:18" s="142" customFormat="1" ht="28.5" customHeight="1" x14ac:dyDescent="0.3">
      <c r="A6" s="430"/>
      <c r="B6" s="430"/>
      <c r="C6" s="430"/>
      <c r="D6" s="456" t="s">
        <v>2644</v>
      </c>
      <c r="E6" s="457"/>
      <c r="F6" s="442" t="s">
        <v>2645</v>
      </c>
      <c r="G6" s="431">
        <v>2019</v>
      </c>
      <c r="H6" s="431"/>
      <c r="I6" s="442" t="s">
        <v>2637</v>
      </c>
      <c r="J6" s="442" t="s">
        <v>2638</v>
      </c>
      <c r="K6" s="431" t="s">
        <v>2623</v>
      </c>
      <c r="L6" s="431"/>
      <c r="M6" s="431"/>
      <c r="N6" s="431"/>
      <c r="O6" s="431"/>
      <c r="P6" s="431"/>
      <c r="Q6" s="431"/>
      <c r="R6" s="431"/>
    </row>
    <row r="7" spans="1:18" s="142" customFormat="1" ht="24.75" customHeight="1" x14ac:dyDescent="0.3">
      <c r="A7" s="430"/>
      <c r="B7" s="430"/>
      <c r="C7" s="430"/>
      <c r="D7" s="461"/>
      <c r="E7" s="462"/>
      <c r="F7" s="443"/>
      <c r="G7" s="431"/>
      <c r="H7" s="431"/>
      <c r="I7" s="443"/>
      <c r="J7" s="443"/>
      <c r="K7" s="431">
        <v>2021</v>
      </c>
      <c r="L7" s="431"/>
      <c r="M7" s="431">
        <v>2022</v>
      </c>
      <c r="N7" s="431"/>
      <c r="O7" s="431">
        <v>2023</v>
      </c>
      <c r="P7" s="431"/>
      <c r="Q7" s="431">
        <v>2024</v>
      </c>
      <c r="R7" s="431"/>
    </row>
    <row r="8" spans="1:18" s="142" customFormat="1" ht="60.75" customHeight="1" x14ac:dyDescent="0.3">
      <c r="A8" s="453"/>
      <c r="B8" s="453"/>
      <c r="C8" s="453"/>
      <c r="D8" s="163" t="s">
        <v>2646</v>
      </c>
      <c r="E8" s="163" t="s">
        <v>2647</v>
      </c>
      <c r="F8" s="163" t="s">
        <v>2648</v>
      </c>
      <c r="G8" s="163" t="s">
        <v>2626</v>
      </c>
      <c r="H8" s="163" t="s">
        <v>2627</v>
      </c>
      <c r="I8" s="163" t="s">
        <v>2626</v>
      </c>
      <c r="J8" s="163" t="s">
        <v>2626</v>
      </c>
      <c r="K8" s="163" t="s">
        <v>2628</v>
      </c>
      <c r="L8" s="163" t="s">
        <v>3</v>
      </c>
      <c r="M8" s="163" t="s">
        <v>2628</v>
      </c>
      <c r="N8" s="163" t="s">
        <v>3</v>
      </c>
      <c r="O8" s="163" t="s">
        <v>2628</v>
      </c>
      <c r="P8" s="163" t="s">
        <v>3</v>
      </c>
      <c r="Q8" s="163" t="s">
        <v>2628</v>
      </c>
      <c r="R8" s="163" t="s">
        <v>3</v>
      </c>
    </row>
    <row r="9" spans="1:18" s="142" customFormat="1" ht="53.25" customHeight="1" x14ac:dyDescent="0.3">
      <c r="A9" s="181" t="s">
        <v>38</v>
      </c>
      <c r="B9" s="190"/>
      <c r="C9" s="190"/>
      <c r="D9" s="278"/>
      <c r="E9" s="191"/>
      <c r="F9" s="191"/>
      <c r="G9" s="191"/>
      <c r="H9" s="191"/>
      <c r="I9" s="191"/>
      <c r="J9" s="191"/>
      <c r="K9" s="192"/>
      <c r="L9" s="191"/>
      <c r="M9" s="192"/>
      <c r="N9" s="191"/>
      <c r="O9" s="192"/>
      <c r="P9" s="191"/>
      <c r="Q9" s="192"/>
      <c r="R9" s="191"/>
    </row>
    <row r="10" spans="1:18" s="142" customFormat="1" ht="25" customHeight="1" x14ac:dyDescent="0.3">
      <c r="A10" s="181" t="s">
        <v>38</v>
      </c>
      <c r="B10" s="147"/>
      <c r="C10" s="148"/>
      <c r="D10" s="147"/>
      <c r="E10" s="147"/>
      <c r="F10" s="149"/>
      <c r="G10" s="149"/>
      <c r="H10" s="149"/>
      <c r="I10" s="149"/>
      <c r="J10" s="149"/>
      <c r="K10" s="150"/>
      <c r="L10" s="151"/>
      <c r="M10" s="150"/>
      <c r="N10" s="151"/>
      <c r="O10" s="150"/>
      <c r="P10" s="151"/>
      <c r="Q10" s="150"/>
      <c r="R10" s="151"/>
    </row>
    <row r="11" spans="1:18" s="142" customFormat="1" ht="25" customHeight="1" x14ac:dyDescent="0.4">
      <c r="A11" s="181" t="s">
        <v>38</v>
      </c>
      <c r="B11" s="147"/>
      <c r="C11" s="148"/>
      <c r="D11" s="152"/>
      <c r="E11" s="152"/>
      <c r="F11" s="149"/>
      <c r="G11" s="149"/>
      <c r="H11" s="149"/>
      <c r="I11" s="149"/>
      <c r="J11" s="149"/>
      <c r="K11" s="150"/>
      <c r="L11" s="151"/>
      <c r="M11" s="150"/>
      <c r="N11" s="151"/>
      <c r="O11" s="150"/>
      <c r="P11" s="151"/>
      <c r="Q11" s="150"/>
      <c r="R11" s="151"/>
    </row>
    <row r="12" spans="1:18" ht="25" customHeight="1" x14ac:dyDescent="0.3">
      <c r="A12" s="458" t="s">
        <v>2634</v>
      </c>
      <c r="B12" s="458"/>
      <c r="C12" s="458"/>
      <c r="D12" s="458"/>
      <c r="E12" s="458"/>
      <c r="F12" s="458"/>
      <c r="G12" s="186">
        <f>SUM(G9:G11)</f>
        <v>0</v>
      </c>
      <c r="H12" s="186">
        <f t="shared" ref="H12:K12" si="0">SUM(H9:H11)</f>
        <v>0</v>
      </c>
      <c r="I12" s="186">
        <f t="shared" si="0"/>
        <v>0</v>
      </c>
      <c r="J12" s="186">
        <f t="shared" si="0"/>
        <v>0</v>
      </c>
      <c r="K12" s="186">
        <f t="shared" si="0"/>
        <v>0</v>
      </c>
      <c r="L12" s="185"/>
      <c r="M12" s="186">
        <f>SUM(M9:M11)</f>
        <v>0</v>
      </c>
      <c r="N12" s="185"/>
      <c r="O12" s="186">
        <f>SUM(O9:O11)</f>
        <v>0</v>
      </c>
      <c r="P12" s="185"/>
      <c r="Q12" s="186">
        <f>SUM(Q9:Q11)</f>
        <v>0</v>
      </c>
      <c r="R12" s="185"/>
    </row>
    <row r="13" spans="1:18" ht="25" customHeight="1" x14ac:dyDescent="0.4">
      <c r="A13" s="181" t="s">
        <v>40</v>
      </c>
      <c r="B13" s="147"/>
      <c r="C13" s="148"/>
      <c r="D13" s="152"/>
      <c r="E13" s="152"/>
      <c r="F13" s="149"/>
      <c r="G13" s="149"/>
      <c r="H13" s="149"/>
      <c r="I13" s="149"/>
      <c r="J13" s="149"/>
      <c r="K13" s="150"/>
      <c r="L13" s="151"/>
      <c r="M13" s="150"/>
      <c r="N13" s="151"/>
      <c r="O13" s="150"/>
      <c r="P13" s="151"/>
      <c r="Q13" s="150"/>
      <c r="R13" s="151"/>
    </row>
    <row r="14" spans="1:18" ht="25" customHeight="1" x14ac:dyDescent="0.4">
      <c r="A14" s="181" t="s">
        <v>40</v>
      </c>
      <c r="B14" s="147"/>
      <c r="C14" s="148"/>
      <c r="D14" s="152"/>
      <c r="E14" s="152"/>
      <c r="F14" s="149"/>
      <c r="G14" s="149"/>
      <c r="H14" s="149"/>
      <c r="I14" s="149"/>
      <c r="J14" s="149"/>
      <c r="K14" s="150"/>
      <c r="L14" s="151"/>
      <c r="M14" s="150"/>
      <c r="N14" s="151"/>
      <c r="O14" s="150"/>
      <c r="P14" s="151"/>
      <c r="Q14" s="150"/>
      <c r="R14" s="151"/>
    </row>
    <row r="15" spans="1:18" ht="25" customHeight="1" x14ac:dyDescent="0.4">
      <c r="A15" s="181" t="s">
        <v>40</v>
      </c>
      <c r="B15" s="147"/>
      <c r="C15" s="148"/>
      <c r="D15" s="152"/>
      <c r="E15" s="152"/>
      <c r="F15" s="149"/>
      <c r="G15" s="149"/>
      <c r="H15" s="149"/>
      <c r="I15" s="149"/>
      <c r="J15" s="149"/>
      <c r="K15" s="150"/>
      <c r="L15" s="151"/>
      <c r="M15" s="150"/>
      <c r="N15" s="151"/>
      <c r="O15" s="150"/>
      <c r="P15" s="151"/>
      <c r="Q15" s="150"/>
      <c r="R15" s="151"/>
    </row>
    <row r="16" spans="1:18" ht="25" customHeight="1" x14ac:dyDescent="0.3">
      <c r="A16" s="458" t="s">
        <v>2634</v>
      </c>
      <c r="B16" s="458"/>
      <c r="C16" s="458"/>
      <c r="D16" s="458"/>
      <c r="E16" s="458"/>
      <c r="F16" s="458"/>
      <c r="G16" s="187">
        <f>SUM(G13:G15)</f>
        <v>0</v>
      </c>
      <c r="H16" s="187">
        <f t="shared" ref="H16:Q16" si="1">SUM(H13:H15)</f>
        <v>0</v>
      </c>
      <c r="I16" s="187">
        <f t="shared" si="1"/>
        <v>0</v>
      </c>
      <c r="J16" s="187">
        <f t="shared" si="1"/>
        <v>0</v>
      </c>
      <c r="K16" s="187">
        <f t="shared" si="1"/>
        <v>0</v>
      </c>
      <c r="L16" s="187">
        <f t="shared" si="1"/>
        <v>0</v>
      </c>
      <c r="M16" s="187">
        <f t="shared" si="1"/>
        <v>0</v>
      </c>
      <c r="N16" s="187">
        <f t="shared" si="1"/>
        <v>0</v>
      </c>
      <c r="O16" s="187">
        <f t="shared" si="1"/>
        <v>0</v>
      </c>
      <c r="P16" s="187">
        <f t="shared" si="1"/>
        <v>0</v>
      </c>
      <c r="Q16" s="187">
        <f t="shared" si="1"/>
        <v>0</v>
      </c>
      <c r="R16" s="185"/>
    </row>
    <row r="17" spans="1:18" ht="25" customHeight="1" x14ac:dyDescent="0.3">
      <c r="A17" s="181" t="s">
        <v>2655</v>
      </c>
      <c r="B17" s="147"/>
      <c r="C17" s="148"/>
      <c r="D17" s="147"/>
      <c r="E17" s="147"/>
      <c r="F17" s="149"/>
      <c r="G17" s="149"/>
      <c r="H17" s="149"/>
      <c r="I17" s="149"/>
      <c r="J17" s="149"/>
      <c r="K17" s="150"/>
      <c r="L17" s="151"/>
      <c r="M17" s="150"/>
      <c r="N17" s="151"/>
      <c r="O17" s="150"/>
      <c r="P17" s="151"/>
      <c r="Q17" s="150"/>
      <c r="R17" s="151"/>
    </row>
    <row r="18" spans="1:18" ht="25" customHeight="1" x14ac:dyDescent="0.3">
      <c r="A18" s="147"/>
      <c r="B18" s="147"/>
      <c r="C18" s="148"/>
      <c r="D18" s="147"/>
      <c r="E18" s="147"/>
      <c r="F18" s="149"/>
      <c r="G18" s="149"/>
      <c r="H18" s="149"/>
      <c r="I18" s="149"/>
      <c r="J18" s="149"/>
      <c r="K18" s="150"/>
      <c r="L18" s="151"/>
      <c r="M18" s="150"/>
      <c r="N18" s="151"/>
      <c r="O18" s="150"/>
      <c r="P18" s="151"/>
      <c r="Q18" s="150"/>
      <c r="R18" s="151"/>
    </row>
    <row r="19" spans="1:18" ht="25" customHeight="1" x14ac:dyDescent="0.4">
      <c r="A19" s="147"/>
      <c r="B19" s="147"/>
      <c r="C19" s="148"/>
      <c r="D19" s="152"/>
      <c r="E19" s="152"/>
      <c r="F19" s="149"/>
      <c r="G19" s="149"/>
      <c r="H19" s="149"/>
      <c r="I19" s="149"/>
      <c r="J19" s="149"/>
      <c r="K19" s="150"/>
      <c r="L19" s="151"/>
      <c r="M19" s="150"/>
      <c r="N19" s="151"/>
      <c r="O19" s="150"/>
      <c r="P19" s="151"/>
      <c r="Q19" s="150"/>
      <c r="R19" s="151"/>
    </row>
    <row r="20" spans="1:18" ht="25" customHeight="1" x14ac:dyDescent="0.4">
      <c r="A20" s="147"/>
      <c r="B20" s="147"/>
      <c r="C20" s="148"/>
      <c r="D20" s="152"/>
      <c r="E20" s="152"/>
      <c r="F20" s="149"/>
      <c r="G20" s="149"/>
      <c r="H20" s="149"/>
      <c r="I20" s="149"/>
      <c r="J20" s="149"/>
      <c r="K20" s="150"/>
      <c r="L20" s="151"/>
      <c r="M20" s="150"/>
      <c r="N20" s="151"/>
      <c r="O20" s="150"/>
      <c r="P20" s="151"/>
      <c r="Q20" s="150"/>
      <c r="R20" s="151"/>
    </row>
    <row r="21" spans="1:18" ht="25" customHeight="1" x14ac:dyDescent="0.4">
      <c r="A21" s="154"/>
      <c r="B21" s="154"/>
      <c r="C21" s="155"/>
      <c r="D21" s="152"/>
      <c r="E21" s="152"/>
      <c r="F21" s="149"/>
      <c r="G21" s="149"/>
      <c r="H21" s="149"/>
      <c r="I21" s="149"/>
      <c r="J21" s="149"/>
      <c r="K21" s="150"/>
      <c r="L21" s="151"/>
      <c r="M21" s="150"/>
      <c r="N21" s="151"/>
      <c r="O21" s="150"/>
      <c r="P21" s="151"/>
      <c r="Q21" s="150"/>
      <c r="R21" s="151"/>
    </row>
    <row r="22" spans="1:18" ht="25" customHeight="1" x14ac:dyDescent="0.4">
      <c r="A22" s="147"/>
      <c r="B22" s="147"/>
      <c r="C22" s="155"/>
      <c r="D22" s="152"/>
      <c r="E22" s="152"/>
      <c r="F22" s="149"/>
      <c r="G22" s="149"/>
      <c r="H22" s="149"/>
      <c r="I22" s="149"/>
      <c r="J22" s="149"/>
      <c r="K22" s="150"/>
      <c r="L22" s="151"/>
      <c r="M22" s="150"/>
      <c r="N22" s="151"/>
      <c r="O22" s="150"/>
      <c r="P22" s="151"/>
      <c r="Q22" s="150"/>
      <c r="R22" s="151"/>
    </row>
    <row r="23" spans="1:18" ht="20.25" customHeight="1" x14ac:dyDescent="0.3">
      <c r="A23" s="463" t="s">
        <v>2639</v>
      </c>
      <c r="B23" s="464"/>
      <c r="C23" s="464"/>
      <c r="D23" s="464"/>
      <c r="E23" s="464"/>
      <c r="F23" s="464"/>
      <c r="G23" s="188">
        <f>+G12+G16</f>
        <v>0</v>
      </c>
      <c r="H23" s="188">
        <f t="shared" ref="H23:Q23" si="2">+H12+H16</f>
        <v>0</v>
      </c>
      <c r="I23" s="188">
        <f t="shared" si="2"/>
        <v>0</v>
      </c>
      <c r="J23" s="188">
        <f t="shared" si="2"/>
        <v>0</v>
      </c>
      <c r="K23" s="188">
        <f t="shared" si="2"/>
        <v>0</v>
      </c>
      <c r="L23" s="188">
        <f t="shared" si="2"/>
        <v>0</v>
      </c>
      <c r="M23" s="188">
        <f t="shared" si="2"/>
        <v>0</v>
      </c>
      <c r="N23" s="188">
        <f t="shared" si="2"/>
        <v>0</v>
      </c>
      <c r="O23" s="188">
        <f t="shared" si="2"/>
        <v>0</v>
      </c>
      <c r="P23" s="188">
        <f t="shared" si="2"/>
        <v>0</v>
      </c>
      <c r="Q23" s="188">
        <f t="shared" si="2"/>
        <v>0</v>
      </c>
      <c r="R23" s="188"/>
    </row>
    <row r="24" spans="1:18" x14ac:dyDescent="0.3">
      <c r="A24" s="142" t="s">
        <v>2609</v>
      </c>
      <c r="B24" s="172"/>
      <c r="C24" s="172"/>
      <c r="D24" s="172"/>
      <c r="E24" s="172"/>
      <c r="F24" s="172"/>
      <c r="G24" s="172"/>
      <c r="H24" s="172"/>
      <c r="I24" s="172"/>
      <c r="J24" s="172"/>
      <c r="K24" s="172"/>
      <c r="L24" s="172"/>
      <c r="M24" s="172"/>
      <c r="N24" s="172"/>
      <c r="O24" s="172"/>
      <c r="P24" s="172"/>
      <c r="Q24" s="142"/>
      <c r="R24" s="142"/>
    </row>
    <row r="25" spans="1:18" x14ac:dyDescent="0.3">
      <c r="A25" s="142" t="s">
        <v>2610</v>
      </c>
      <c r="B25" s="156"/>
      <c r="C25" s="156"/>
      <c r="D25" s="156"/>
      <c r="E25" s="156"/>
      <c r="F25" s="156"/>
      <c r="G25" s="156"/>
      <c r="H25" s="156"/>
      <c r="I25" s="156"/>
      <c r="J25" s="156"/>
      <c r="K25" s="156"/>
      <c r="L25" s="156"/>
      <c r="M25" s="156"/>
      <c r="N25" s="156"/>
      <c r="O25" s="156"/>
      <c r="P25" s="156"/>
      <c r="Q25" s="156"/>
      <c r="R25" s="156"/>
    </row>
    <row r="26" spans="1:18" s="142" customFormat="1" x14ac:dyDescent="0.3">
      <c r="B26" s="156"/>
      <c r="C26" s="156"/>
      <c r="D26" s="156"/>
      <c r="E26" s="156"/>
      <c r="F26" s="156"/>
      <c r="G26" s="156"/>
      <c r="H26" s="156"/>
      <c r="I26" s="156"/>
      <c r="J26" s="156"/>
      <c r="K26" s="156"/>
      <c r="L26" s="156"/>
      <c r="M26" s="156"/>
      <c r="N26" s="156"/>
      <c r="O26" s="156"/>
      <c r="P26" s="156"/>
      <c r="Q26" s="156"/>
      <c r="R26" s="156"/>
    </row>
    <row r="27" spans="1:18" s="142" customFormat="1" x14ac:dyDescent="0.3"/>
    <row r="28" spans="1:18" s="142" customFormat="1" x14ac:dyDescent="0.3"/>
    <row r="29" spans="1:18" s="142" customFormat="1" x14ac:dyDescent="0.3"/>
    <row r="30" spans="1:18" s="142" customFormat="1" x14ac:dyDescent="0.3"/>
    <row r="31" spans="1:18" s="142" customFormat="1" x14ac:dyDescent="0.3"/>
    <row r="32" spans="1:18" s="142" customFormat="1" x14ac:dyDescent="0.3"/>
    <row r="33" s="142" customFormat="1" x14ac:dyDescent="0.3"/>
    <row r="34" s="142" customFormat="1" x14ac:dyDescent="0.3"/>
    <row r="35" s="142" customFormat="1" x14ac:dyDescent="0.3"/>
    <row r="36" s="142" customFormat="1" x14ac:dyDescent="0.3"/>
    <row r="37" s="142" customFormat="1" x14ac:dyDescent="0.3"/>
    <row r="38" s="142" customFormat="1" x14ac:dyDescent="0.3"/>
  </sheetData>
  <mergeCells count="19">
    <mergeCell ref="A23:F23"/>
    <mergeCell ref="K6:R6"/>
    <mergeCell ref="K7:L7"/>
    <mergeCell ref="M7:N7"/>
    <mergeCell ref="O7:P7"/>
    <mergeCell ref="Q7:R7"/>
    <mergeCell ref="J6:J7"/>
    <mergeCell ref="A12:F12"/>
    <mergeCell ref="A16:F16"/>
    <mergeCell ref="B3:R3"/>
    <mergeCell ref="A4:R4"/>
    <mergeCell ref="A5:A8"/>
    <mergeCell ref="B5:B8"/>
    <mergeCell ref="C5:C8"/>
    <mergeCell ref="D5:R5"/>
    <mergeCell ref="D6:E7"/>
    <mergeCell ref="F6:F7"/>
    <mergeCell ref="G6:H7"/>
    <mergeCell ref="I6:I7"/>
  </mergeCells>
  <pageMargins left="0.3" right="0.24" top="0.64" bottom="0.75" header="0.31" footer="0.3"/>
  <pageSetup paperSize="9" scale="21"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5" tint="0.39997558519241921"/>
  </sheetPr>
  <dimension ref="A1:Q33"/>
  <sheetViews>
    <sheetView zoomScale="70" zoomScaleNormal="70" workbookViewId="0">
      <selection activeCell="C6" sqref="C6"/>
    </sheetView>
  </sheetViews>
  <sheetFormatPr baseColWidth="10" defaultColWidth="11.453125" defaultRowHeight="14.5" x14ac:dyDescent="0.35"/>
  <cols>
    <col min="1" max="1" width="36.453125" style="4" customWidth="1"/>
    <col min="2" max="2" width="47.453125" style="4" customWidth="1"/>
    <col min="3" max="3" width="28.7265625" style="4" customWidth="1"/>
    <col min="4" max="9" width="15.26953125" style="4" customWidth="1"/>
    <col min="10" max="16384" width="11.453125" style="4"/>
  </cols>
  <sheetData>
    <row r="1" spans="1:17" ht="30" x14ac:dyDescent="0.35">
      <c r="A1" s="18" t="s">
        <v>65</v>
      </c>
      <c r="B1" s="18"/>
    </row>
    <row r="2" spans="1:17" ht="23.5" x14ac:dyDescent="0.55000000000000004">
      <c r="A2" s="196" t="s">
        <v>2657</v>
      </c>
      <c r="B2" s="122"/>
    </row>
    <row r="3" spans="1:17" s="142" customFormat="1" ht="139.5" customHeight="1" x14ac:dyDescent="0.3">
      <c r="A3" s="261" t="s">
        <v>2617</v>
      </c>
      <c r="B3" s="465" t="s">
        <v>3222</v>
      </c>
      <c r="C3" s="465"/>
      <c r="D3" s="465"/>
      <c r="E3" s="465"/>
      <c r="F3" s="465"/>
      <c r="G3" s="465"/>
      <c r="H3" s="465"/>
      <c r="I3" s="465"/>
      <c r="J3" s="198"/>
      <c r="K3" s="198"/>
      <c r="L3" s="198"/>
      <c r="M3" s="198"/>
      <c r="N3" s="198"/>
      <c r="O3" s="198"/>
      <c r="P3" s="198"/>
      <c r="Q3" s="198"/>
    </row>
    <row r="4" spans="1:17" ht="23.25" customHeight="1" x14ac:dyDescent="0.35">
      <c r="B4" s="36" t="s">
        <v>0</v>
      </c>
      <c r="C4" s="36"/>
      <c r="D4" s="5"/>
      <c r="E4" s="8"/>
      <c r="F4" s="468"/>
      <c r="G4" s="468"/>
      <c r="H4" s="468"/>
      <c r="I4" s="468"/>
    </row>
    <row r="5" spans="1:17" s="6" customFormat="1" ht="18.5" x14ac:dyDescent="0.35">
      <c r="A5" s="132" t="s">
        <v>552</v>
      </c>
      <c r="B5" s="132" t="s">
        <v>2631</v>
      </c>
      <c r="C5" s="134" t="s">
        <v>2671</v>
      </c>
      <c r="D5" s="133" t="str">
        <f>'5. Inversión'!B4</f>
        <v>2020*</v>
      </c>
      <c r="E5" s="133" t="str">
        <f>'5. Inversión'!D4</f>
        <v>2020**</v>
      </c>
      <c r="F5" s="133">
        <f>'5. Inversión'!F4</f>
        <v>2021</v>
      </c>
      <c r="G5" s="133">
        <f>'5. Inversión'!H4</f>
        <v>2022</v>
      </c>
      <c r="H5" s="133">
        <f>'5. Inversión'!J4</f>
        <v>2023</v>
      </c>
      <c r="I5" s="133">
        <f>'5. Inversión'!L4</f>
        <v>2024</v>
      </c>
    </row>
    <row r="6" spans="1:17" s="225" customFormat="1" ht="21" x14ac:dyDescent="0.35">
      <c r="A6" s="271" t="s">
        <v>38</v>
      </c>
      <c r="B6" s="224" t="s">
        <v>833</v>
      </c>
      <c r="C6" s="224" t="s">
        <v>2664</v>
      </c>
      <c r="D6" s="274"/>
      <c r="E6" s="275"/>
      <c r="F6" s="275"/>
      <c r="G6" s="275"/>
      <c r="H6" s="275"/>
      <c r="I6" s="276"/>
    </row>
    <row r="7" spans="1:17" s="225" customFormat="1" ht="21" x14ac:dyDescent="0.35">
      <c r="A7" s="271" t="s">
        <v>38</v>
      </c>
      <c r="B7" s="224" t="s">
        <v>834</v>
      </c>
      <c r="C7" s="224"/>
      <c r="D7" s="274"/>
      <c r="E7" s="275"/>
      <c r="F7" s="275"/>
      <c r="G7" s="275"/>
      <c r="H7" s="275"/>
      <c r="I7" s="276"/>
    </row>
    <row r="8" spans="1:17" s="225" customFormat="1" ht="21" x14ac:dyDescent="0.35">
      <c r="A8" s="271" t="s">
        <v>38</v>
      </c>
      <c r="B8" s="224" t="s">
        <v>835</v>
      </c>
      <c r="C8" s="224"/>
      <c r="D8" s="274"/>
      <c r="E8" s="275"/>
      <c r="F8" s="275"/>
      <c r="G8" s="275"/>
      <c r="H8" s="275"/>
      <c r="I8" s="276"/>
    </row>
    <row r="9" spans="1:17" s="225" customFormat="1" ht="21" x14ac:dyDescent="0.35">
      <c r="A9" s="271" t="s">
        <v>38</v>
      </c>
      <c r="B9" s="224" t="s">
        <v>836</v>
      </c>
      <c r="C9" s="224"/>
      <c r="D9" s="274"/>
      <c r="E9" s="275"/>
      <c r="F9" s="275"/>
      <c r="G9" s="275"/>
      <c r="H9" s="275"/>
      <c r="I9" s="276"/>
    </row>
    <row r="10" spans="1:17" s="225" customFormat="1" ht="21" x14ac:dyDescent="0.35">
      <c r="A10" s="271" t="s">
        <v>38</v>
      </c>
      <c r="B10" s="224" t="s">
        <v>837</v>
      </c>
      <c r="C10" s="224"/>
      <c r="D10" s="274"/>
      <c r="E10" s="275"/>
      <c r="F10" s="275"/>
      <c r="G10" s="275"/>
      <c r="H10" s="275"/>
      <c r="I10" s="276"/>
    </row>
    <row r="11" spans="1:17" s="225" customFormat="1" ht="21" x14ac:dyDescent="0.35">
      <c r="A11" s="271" t="s">
        <v>38</v>
      </c>
      <c r="B11" s="224" t="s">
        <v>838</v>
      </c>
      <c r="C11" s="224"/>
      <c r="D11" s="274"/>
      <c r="E11" s="275"/>
      <c r="F11" s="275"/>
      <c r="G11" s="275"/>
      <c r="H11" s="275"/>
      <c r="I11" s="276"/>
    </row>
    <row r="12" spans="1:17" s="225" customFormat="1" ht="21" x14ac:dyDescent="0.35">
      <c r="A12" s="271" t="s">
        <v>38</v>
      </c>
      <c r="B12" s="224" t="s">
        <v>839</v>
      </c>
      <c r="C12" s="224"/>
      <c r="D12" s="274"/>
      <c r="E12" s="275"/>
      <c r="F12" s="275"/>
      <c r="G12" s="275"/>
      <c r="H12" s="275"/>
      <c r="I12" s="276"/>
    </row>
    <row r="13" spans="1:17" s="225" customFormat="1" ht="29" x14ac:dyDescent="0.35">
      <c r="A13" s="271" t="s">
        <v>38</v>
      </c>
      <c r="B13" s="224" t="s">
        <v>840</v>
      </c>
      <c r="C13" s="224"/>
      <c r="D13" s="274"/>
      <c r="E13" s="275"/>
      <c r="F13" s="275"/>
      <c r="G13" s="275"/>
      <c r="H13" s="275"/>
      <c r="I13" s="276"/>
    </row>
    <row r="14" spans="1:17" s="225" customFormat="1" ht="21" x14ac:dyDescent="0.35">
      <c r="A14" s="271" t="s">
        <v>38</v>
      </c>
      <c r="B14" s="224" t="s">
        <v>39</v>
      </c>
      <c r="C14" s="224"/>
      <c r="D14" s="274"/>
      <c r="E14" s="275"/>
      <c r="F14" s="275"/>
      <c r="G14" s="275"/>
      <c r="H14" s="275"/>
      <c r="I14" s="276"/>
    </row>
    <row r="15" spans="1:17" s="226" customFormat="1" ht="21" x14ac:dyDescent="0.35">
      <c r="A15" s="466" t="s">
        <v>2674</v>
      </c>
      <c r="B15" s="466"/>
      <c r="C15" s="466"/>
      <c r="D15" s="277">
        <f>SUM(D6:D14)</f>
        <v>0</v>
      </c>
      <c r="E15" s="277">
        <f t="shared" ref="E15:I15" si="0">SUM(E6:E14)</f>
        <v>0</v>
      </c>
      <c r="F15" s="277">
        <f t="shared" si="0"/>
        <v>0</v>
      </c>
      <c r="G15" s="277">
        <f t="shared" si="0"/>
        <v>0</v>
      </c>
      <c r="H15" s="277">
        <f t="shared" si="0"/>
        <v>0</v>
      </c>
      <c r="I15" s="277">
        <f t="shared" si="0"/>
        <v>0</v>
      </c>
    </row>
    <row r="16" spans="1:17" s="225" customFormat="1" ht="21" x14ac:dyDescent="0.35">
      <c r="A16" s="271" t="s">
        <v>40</v>
      </c>
      <c r="B16" s="224" t="s">
        <v>833</v>
      </c>
      <c r="C16" s="224"/>
      <c r="D16" s="274"/>
      <c r="E16" s="275"/>
      <c r="F16" s="275"/>
      <c r="G16" s="275"/>
      <c r="H16" s="275"/>
      <c r="I16" s="276"/>
    </row>
    <row r="17" spans="1:9" s="225" customFormat="1" ht="21" x14ac:dyDescent="0.35">
      <c r="A17" s="271" t="s">
        <v>40</v>
      </c>
      <c r="B17" s="224" t="s">
        <v>834</v>
      </c>
      <c r="C17" s="224"/>
      <c r="D17" s="274"/>
      <c r="E17" s="275"/>
      <c r="F17" s="275"/>
      <c r="G17" s="275"/>
      <c r="H17" s="275"/>
      <c r="I17" s="276"/>
    </row>
    <row r="18" spans="1:9" s="225" customFormat="1" ht="21" x14ac:dyDescent="0.35">
      <c r="A18" s="271" t="s">
        <v>40</v>
      </c>
      <c r="B18" s="224" t="s">
        <v>835</v>
      </c>
      <c r="C18" s="224"/>
      <c r="D18" s="274"/>
      <c r="E18" s="275"/>
      <c r="F18" s="275"/>
      <c r="G18" s="275"/>
      <c r="H18" s="275"/>
      <c r="I18" s="276"/>
    </row>
    <row r="19" spans="1:9" s="225" customFormat="1" ht="21" x14ac:dyDescent="0.35">
      <c r="A19" s="271" t="s">
        <v>40</v>
      </c>
      <c r="B19" s="224" t="s">
        <v>836</v>
      </c>
      <c r="C19" s="224"/>
      <c r="D19" s="274"/>
      <c r="E19" s="275"/>
      <c r="F19" s="275"/>
      <c r="G19" s="275"/>
      <c r="H19" s="275"/>
      <c r="I19" s="276"/>
    </row>
    <row r="20" spans="1:9" s="225" customFormat="1" ht="21" x14ac:dyDescent="0.35">
      <c r="A20" s="271" t="s">
        <v>40</v>
      </c>
      <c r="B20" s="224" t="s">
        <v>837</v>
      </c>
      <c r="C20" s="224"/>
      <c r="D20" s="274"/>
      <c r="E20" s="275"/>
      <c r="F20" s="275"/>
      <c r="G20" s="275"/>
      <c r="H20" s="275"/>
      <c r="I20" s="276"/>
    </row>
    <row r="21" spans="1:9" s="225" customFormat="1" ht="21" x14ac:dyDescent="0.35">
      <c r="A21" s="271" t="s">
        <v>40</v>
      </c>
      <c r="B21" s="224" t="s">
        <v>838</v>
      </c>
      <c r="C21" s="224"/>
      <c r="D21" s="274"/>
      <c r="E21" s="275"/>
      <c r="F21" s="275"/>
      <c r="G21" s="275"/>
      <c r="H21" s="275"/>
      <c r="I21" s="276"/>
    </row>
    <row r="22" spans="1:9" s="225" customFormat="1" ht="21" x14ac:dyDescent="0.35">
      <c r="A22" s="271" t="s">
        <v>40</v>
      </c>
      <c r="B22" s="224" t="s">
        <v>839</v>
      </c>
      <c r="C22" s="224"/>
      <c r="D22" s="274"/>
      <c r="E22" s="275"/>
      <c r="F22" s="275"/>
      <c r="G22" s="275"/>
      <c r="H22" s="275"/>
      <c r="I22" s="276"/>
    </row>
    <row r="23" spans="1:9" s="225" customFormat="1" ht="29" x14ac:dyDescent="0.35">
      <c r="A23" s="271" t="s">
        <v>40</v>
      </c>
      <c r="B23" s="224" t="s">
        <v>840</v>
      </c>
      <c r="C23" s="224"/>
      <c r="D23" s="274"/>
      <c r="E23" s="275"/>
      <c r="F23" s="275"/>
      <c r="G23" s="275"/>
      <c r="H23" s="275"/>
      <c r="I23" s="276"/>
    </row>
    <row r="24" spans="1:9" s="225" customFormat="1" ht="21" x14ac:dyDescent="0.35">
      <c r="A24" s="271" t="s">
        <v>40</v>
      </c>
      <c r="B24" s="224" t="s">
        <v>39</v>
      </c>
      <c r="C24" s="224"/>
      <c r="D24" s="274"/>
      <c r="E24" s="275"/>
      <c r="F24" s="275"/>
      <c r="G24" s="275"/>
      <c r="H24" s="275"/>
      <c r="I24" s="276"/>
    </row>
    <row r="25" spans="1:9" s="226" customFormat="1" ht="21" x14ac:dyDescent="0.35">
      <c r="A25" s="466" t="s">
        <v>2675</v>
      </c>
      <c r="B25" s="466"/>
      <c r="C25" s="466"/>
      <c r="D25" s="277">
        <f>SUM(D16:D24)</f>
        <v>0</v>
      </c>
      <c r="E25" s="277">
        <f t="shared" ref="E25" si="1">SUM(E16:E24)</f>
        <v>0</v>
      </c>
      <c r="F25" s="277">
        <f t="shared" ref="F25" si="2">SUM(F16:F24)</f>
        <v>0</v>
      </c>
      <c r="G25" s="277">
        <f t="shared" ref="G25" si="3">SUM(G16:G24)</f>
        <v>0</v>
      </c>
      <c r="H25" s="277">
        <f t="shared" ref="H25" si="4">SUM(H16:H24)</f>
        <v>0</v>
      </c>
      <c r="I25" s="277">
        <f t="shared" ref="I25" si="5">SUM(I16:I24)</f>
        <v>0</v>
      </c>
    </row>
    <row r="26" spans="1:9" s="225" customFormat="1" ht="21" x14ac:dyDescent="0.35">
      <c r="A26" s="271" t="s">
        <v>2636</v>
      </c>
      <c r="B26" s="224"/>
      <c r="C26" s="224"/>
      <c r="D26" s="274"/>
      <c r="E26" s="275"/>
      <c r="F26" s="275"/>
      <c r="G26" s="275"/>
      <c r="H26" s="275"/>
      <c r="I26" s="276"/>
    </row>
    <row r="27" spans="1:9" s="225" customFormat="1" x14ac:dyDescent="0.35">
      <c r="A27" s="272"/>
      <c r="B27" s="224"/>
      <c r="C27" s="224"/>
      <c r="D27" s="274"/>
      <c r="E27" s="275"/>
      <c r="F27" s="275"/>
      <c r="G27" s="275"/>
      <c r="H27" s="275"/>
      <c r="I27" s="276"/>
    </row>
    <row r="28" spans="1:9" s="225" customFormat="1" x14ac:dyDescent="0.35">
      <c r="A28" s="272"/>
      <c r="B28" s="224"/>
      <c r="C28" s="224"/>
      <c r="D28" s="274"/>
      <c r="E28" s="275"/>
      <c r="F28" s="275"/>
      <c r="G28" s="275"/>
      <c r="H28" s="275"/>
      <c r="I28" s="276"/>
    </row>
    <row r="29" spans="1:9" s="225" customFormat="1" x14ac:dyDescent="0.35">
      <c r="A29" s="272"/>
      <c r="B29" s="224"/>
      <c r="C29" s="224"/>
      <c r="D29" s="274"/>
      <c r="E29" s="275"/>
      <c r="F29" s="275"/>
      <c r="G29" s="275"/>
      <c r="H29" s="275"/>
      <c r="I29" s="276"/>
    </row>
    <row r="30" spans="1:9" s="226" customFormat="1" ht="21" x14ac:dyDescent="0.35">
      <c r="A30" s="466" t="s">
        <v>3219</v>
      </c>
      <c r="B30" s="466"/>
      <c r="C30" s="466"/>
      <c r="D30" s="277">
        <f>SUM(D26:D29)</f>
        <v>0</v>
      </c>
      <c r="E30" s="277">
        <f t="shared" ref="E30:I30" si="6">SUM(E26:E29)</f>
        <v>0</v>
      </c>
      <c r="F30" s="277">
        <f t="shared" si="6"/>
        <v>0</v>
      </c>
      <c r="G30" s="277">
        <f t="shared" si="6"/>
        <v>0</v>
      </c>
      <c r="H30" s="277">
        <f t="shared" si="6"/>
        <v>0</v>
      </c>
      <c r="I30" s="277">
        <f t="shared" si="6"/>
        <v>0</v>
      </c>
    </row>
    <row r="31" spans="1:9" customFormat="1" ht="20.25" customHeight="1" x14ac:dyDescent="0.35">
      <c r="A31" s="467" t="s">
        <v>2633</v>
      </c>
      <c r="B31" s="467"/>
      <c r="C31" s="467"/>
      <c r="D31" s="273">
        <f>+D25+D15</f>
        <v>0</v>
      </c>
      <c r="E31" s="273">
        <f t="shared" ref="E31:I31" si="7">+E25+E15</f>
        <v>0</v>
      </c>
      <c r="F31" s="273">
        <f t="shared" si="7"/>
        <v>0</v>
      </c>
      <c r="G31" s="273">
        <f t="shared" si="7"/>
        <v>0</v>
      </c>
      <c r="H31" s="273">
        <f t="shared" si="7"/>
        <v>0</v>
      </c>
      <c r="I31" s="273">
        <f t="shared" si="7"/>
        <v>0</v>
      </c>
    </row>
    <row r="32" spans="1:9" customFormat="1" x14ac:dyDescent="0.35">
      <c r="A32" s="37" t="str">
        <f>+'3. Vig. Futuras'!B13</f>
        <v>* Apropiación vigente a 30 de abril de 2020, SIN descontar partidas suspendidas</v>
      </c>
      <c r="B32" s="4"/>
      <c r="C32" s="37"/>
    </row>
    <row r="33" spans="1:3" customFormat="1" x14ac:dyDescent="0.35">
      <c r="A33" s="37" t="str">
        <f>+'3. Vig. Futuras'!B14</f>
        <v>** Apropiación vigente a 30 de abril de 2020, descontando partidas suspendidas</v>
      </c>
      <c r="B33" s="4"/>
      <c r="C33" s="37"/>
    </row>
  </sheetData>
  <mergeCells count="6">
    <mergeCell ref="B3:I3"/>
    <mergeCell ref="A15:C15"/>
    <mergeCell ref="A25:C25"/>
    <mergeCell ref="A31:C31"/>
    <mergeCell ref="A30:C30"/>
    <mergeCell ref="F4:I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listas!$A$2:$A$11</xm:f>
          </x14:formula1>
          <xm:sqref>C6:C14 C16:C24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5" tint="0.39997558519241921"/>
  </sheetPr>
  <dimension ref="A1:N21"/>
  <sheetViews>
    <sheetView zoomScale="70" zoomScaleNormal="70" workbookViewId="0">
      <selection activeCell="B3" sqref="B3:N3"/>
    </sheetView>
  </sheetViews>
  <sheetFormatPr baseColWidth="10" defaultColWidth="11.453125" defaultRowHeight="14.5" x14ac:dyDescent="0.35"/>
  <cols>
    <col min="1" max="1" width="33.453125" style="126" customWidth="1"/>
    <col min="2" max="2" width="22" style="126" customWidth="1"/>
    <col min="3" max="3" width="28.81640625" style="126" customWidth="1"/>
    <col min="4" max="4" width="42.7265625" style="126" customWidth="1"/>
    <col min="5" max="5" width="43" style="126" customWidth="1"/>
    <col min="6" max="11" width="12.7265625" style="126" customWidth="1"/>
    <col min="12" max="16384" width="11.453125" style="126"/>
  </cols>
  <sheetData>
    <row r="1" spans="1:14" ht="30" x14ac:dyDescent="0.35">
      <c r="A1" s="18" t="s">
        <v>65</v>
      </c>
      <c r="B1" s="18"/>
      <c r="C1" s="125"/>
      <c r="D1" s="125"/>
      <c r="E1" s="125"/>
    </row>
    <row r="2" spans="1:14" ht="26" x14ac:dyDescent="0.6">
      <c r="A2" s="197" t="s">
        <v>2658</v>
      </c>
      <c r="B2" s="122"/>
      <c r="C2" s="127"/>
      <c r="D2" s="127"/>
      <c r="E2" s="127"/>
    </row>
    <row r="3" spans="1:14" s="142" customFormat="1" ht="157.5" customHeight="1" x14ac:dyDescent="0.3">
      <c r="A3" s="262" t="s">
        <v>2617</v>
      </c>
      <c r="B3" s="465" t="s">
        <v>3223</v>
      </c>
      <c r="C3" s="465"/>
      <c r="D3" s="465"/>
      <c r="E3" s="465"/>
      <c r="F3" s="465"/>
      <c r="G3" s="465"/>
      <c r="H3" s="465"/>
      <c r="I3" s="465"/>
      <c r="J3" s="465"/>
      <c r="K3" s="465"/>
      <c r="L3" s="465"/>
      <c r="M3" s="465"/>
      <c r="N3" s="465"/>
    </row>
    <row r="4" spans="1:14" ht="30" customHeight="1" x14ac:dyDescent="0.35">
      <c r="A4" s="475" t="s">
        <v>2673</v>
      </c>
      <c r="B4" s="475"/>
      <c r="C4" s="475"/>
      <c r="D4" s="35"/>
      <c r="E4" s="35"/>
      <c r="F4" s="128"/>
      <c r="G4" s="129"/>
      <c r="H4" s="468"/>
      <c r="I4" s="468"/>
      <c r="J4" s="468"/>
      <c r="K4" s="468"/>
    </row>
    <row r="5" spans="1:14" ht="30" customHeight="1" x14ac:dyDescent="0.35">
      <c r="A5" s="403" t="s">
        <v>2672</v>
      </c>
      <c r="B5" s="477" t="s">
        <v>67</v>
      </c>
      <c r="C5" s="477" t="s">
        <v>2606</v>
      </c>
      <c r="D5" s="477" t="s">
        <v>2671</v>
      </c>
      <c r="E5" s="477" t="s">
        <v>2659</v>
      </c>
      <c r="F5" s="399" t="str">
        <f>'5. Inversión'!B4</f>
        <v>2020*</v>
      </c>
      <c r="G5" s="399" t="str">
        <f>'5. Inversión'!D4</f>
        <v>2020**</v>
      </c>
      <c r="H5" s="399">
        <f>'5. Inversión'!F4</f>
        <v>2021</v>
      </c>
      <c r="I5" s="399">
        <f>'5. Inversión'!H4</f>
        <v>2022</v>
      </c>
      <c r="J5" s="399">
        <f>'5. Inversión'!J4</f>
        <v>2023</v>
      </c>
      <c r="K5" s="399">
        <f>'5. Inversión'!L4</f>
        <v>2024</v>
      </c>
    </row>
    <row r="6" spans="1:14" x14ac:dyDescent="0.35">
      <c r="A6" s="476"/>
      <c r="B6" s="364"/>
      <c r="C6" s="364"/>
      <c r="D6" s="364"/>
      <c r="E6" s="364"/>
      <c r="F6" s="364"/>
      <c r="G6" s="364"/>
      <c r="H6" s="364"/>
      <c r="I6" s="364"/>
      <c r="J6" s="364"/>
      <c r="K6" s="364"/>
    </row>
    <row r="7" spans="1:14" s="225" customFormat="1" x14ac:dyDescent="0.35">
      <c r="A7" s="229" t="s">
        <v>38</v>
      </c>
      <c r="B7" s="227"/>
      <c r="C7" s="230"/>
      <c r="D7" s="231" t="s">
        <v>2664</v>
      </c>
      <c r="E7" s="231"/>
      <c r="F7" s="223"/>
      <c r="G7" s="224"/>
      <c r="H7" s="224"/>
      <c r="I7" s="224"/>
      <c r="J7" s="224"/>
      <c r="K7" s="124"/>
    </row>
    <row r="8" spans="1:14" s="225" customFormat="1" x14ac:dyDescent="0.35">
      <c r="A8" s="229" t="s">
        <v>38</v>
      </c>
      <c r="B8" s="232"/>
      <c r="C8" s="233"/>
      <c r="D8" s="231" t="s">
        <v>2662</v>
      </c>
      <c r="E8" s="231"/>
      <c r="F8" s="223"/>
      <c r="G8" s="224"/>
      <c r="H8" s="224"/>
      <c r="I8" s="224"/>
      <c r="J8" s="224"/>
      <c r="K8" s="124"/>
    </row>
    <row r="9" spans="1:14" s="225" customFormat="1" x14ac:dyDescent="0.35">
      <c r="A9" s="229" t="s">
        <v>38</v>
      </c>
      <c r="B9" s="232"/>
      <c r="C9" s="233"/>
      <c r="D9" s="231" t="s">
        <v>2668</v>
      </c>
      <c r="E9" s="231"/>
      <c r="F9" s="223"/>
      <c r="G9" s="224"/>
      <c r="H9" s="224"/>
      <c r="I9" s="224"/>
      <c r="J9" s="224"/>
      <c r="K9" s="124"/>
    </row>
    <row r="10" spans="1:14" s="225" customFormat="1" x14ac:dyDescent="0.35">
      <c r="A10" s="469" t="s">
        <v>2674</v>
      </c>
      <c r="B10" s="470"/>
      <c r="C10" s="470"/>
      <c r="D10" s="470"/>
      <c r="E10" s="471"/>
      <c r="F10" s="228">
        <f>SUM(F7:F9)</f>
        <v>0</v>
      </c>
      <c r="G10" s="228">
        <f t="shared" ref="G10:K10" si="0">SUM(G7:G9)</f>
        <v>0</v>
      </c>
      <c r="H10" s="228">
        <f t="shared" si="0"/>
        <v>0</v>
      </c>
      <c r="I10" s="228">
        <f t="shared" si="0"/>
        <v>0</v>
      </c>
      <c r="J10" s="228">
        <f t="shared" si="0"/>
        <v>0</v>
      </c>
      <c r="K10" s="228">
        <f t="shared" si="0"/>
        <v>0</v>
      </c>
    </row>
    <row r="11" spans="1:14" s="225" customFormat="1" x14ac:dyDescent="0.35">
      <c r="A11" s="234" t="s">
        <v>40</v>
      </c>
      <c r="B11" s="235"/>
      <c r="C11" s="236"/>
      <c r="D11" s="231" t="s">
        <v>2664</v>
      </c>
      <c r="E11" s="231"/>
      <c r="F11" s="223"/>
      <c r="G11" s="224"/>
      <c r="H11" s="224"/>
      <c r="I11" s="224"/>
      <c r="J11" s="224"/>
      <c r="K11" s="124"/>
    </row>
    <row r="12" spans="1:14" s="225" customFormat="1" x14ac:dyDescent="0.35">
      <c r="A12" s="234" t="s">
        <v>40</v>
      </c>
      <c r="B12" s="237"/>
      <c r="C12" s="238"/>
      <c r="D12" s="231" t="s">
        <v>2668</v>
      </c>
      <c r="E12" s="231"/>
      <c r="F12" s="223"/>
      <c r="G12" s="224"/>
      <c r="H12" s="224"/>
      <c r="I12" s="224"/>
      <c r="J12" s="224"/>
      <c r="K12" s="124"/>
    </row>
    <row r="13" spans="1:14" s="225" customFormat="1" ht="29" x14ac:dyDescent="0.35">
      <c r="A13" s="234" t="s">
        <v>40</v>
      </c>
      <c r="B13" s="222"/>
      <c r="C13" s="222"/>
      <c r="D13" s="231" t="s">
        <v>2666</v>
      </c>
      <c r="E13" s="239"/>
      <c r="F13" s="223"/>
      <c r="G13" s="224"/>
      <c r="H13" s="224"/>
      <c r="I13" s="224"/>
      <c r="J13" s="224"/>
      <c r="K13" s="124"/>
    </row>
    <row r="14" spans="1:14" s="225" customFormat="1" x14ac:dyDescent="0.35">
      <c r="A14" s="469" t="s">
        <v>2675</v>
      </c>
      <c r="B14" s="470"/>
      <c r="C14" s="470"/>
      <c r="D14" s="470"/>
      <c r="E14" s="471"/>
      <c r="F14" s="228">
        <f>SUM(F11:F13)</f>
        <v>0</v>
      </c>
      <c r="G14" s="228">
        <f t="shared" ref="G14" si="1">SUM(G11:G13)</f>
        <v>0</v>
      </c>
      <c r="H14" s="228">
        <f t="shared" ref="H14" si="2">SUM(H11:H13)</f>
        <v>0</v>
      </c>
      <c r="I14" s="228">
        <f t="shared" ref="I14" si="3">SUM(I11:I13)</f>
        <v>0</v>
      </c>
      <c r="J14" s="228">
        <f t="shared" ref="J14" si="4">SUM(J11:J13)</f>
        <v>0</v>
      </c>
      <c r="K14" s="228">
        <f t="shared" ref="K14" si="5">SUM(K11:K13)</f>
        <v>0</v>
      </c>
    </row>
    <row r="15" spans="1:14" s="225" customFormat="1" ht="29" x14ac:dyDescent="0.35">
      <c r="A15" s="234" t="s">
        <v>2636</v>
      </c>
      <c r="B15" s="235"/>
      <c r="C15" s="236"/>
      <c r="D15" s="231" t="s">
        <v>2663</v>
      </c>
      <c r="E15" s="231"/>
      <c r="F15" s="223"/>
      <c r="G15" s="224"/>
      <c r="H15" s="224"/>
      <c r="I15" s="224"/>
      <c r="J15" s="224"/>
      <c r="K15" s="124"/>
    </row>
    <row r="16" spans="1:14" s="225" customFormat="1" ht="29" x14ac:dyDescent="0.35">
      <c r="A16" s="240"/>
      <c r="B16" s="241"/>
      <c r="C16" s="242"/>
      <c r="D16" s="231" t="s">
        <v>2669</v>
      </c>
      <c r="E16" s="231"/>
      <c r="F16" s="223"/>
      <c r="G16" s="224"/>
      <c r="H16" s="224"/>
      <c r="I16" s="224"/>
      <c r="J16" s="224"/>
      <c r="K16" s="124"/>
    </row>
    <row r="17" spans="1:11" s="225" customFormat="1" x14ac:dyDescent="0.35">
      <c r="A17" s="234"/>
      <c r="B17" s="235"/>
      <c r="C17" s="236"/>
      <c r="D17" s="231" t="s">
        <v>2662</v>
      </c>
      <c r="E17" s="231"/>
      <c r="F17" s="223"/>
      <c r="G17" s="224"/>
      <c r="H17" s="224"/>
      <c r="I17" s="224"/>
      <c r="J17" s="224"/>
      <c r="K17" s="124"/>
    </row>
    <row r="18" spans="1:11" s="225" customFormat="1" x14ac:dyDescent="0.35">
      <c r="A18" s="469" t="s">
        <v>3219</v>
      </c>
      <c r="B18" s="470"/>
      <c r="C18" s="470"/>
      <c r="D18" s="470"/>
      <c r="E18" s="471"/>
      <c r="F18" s="228">
        <f>SUM(F15:F17)</f>
        <v>0</v>
      </c>
      <c r="G18" s="228">
        <f t="shared" ref="G18" si="6">SUM(G15:G17)</f>
        <v>0</v>
      </c>
      <c r="H18" s="228">
        <f t="shared" ref="H18" si="7">SUM(H15:H17)</f>
        <v>0</v>
      </c>
      <c r="I18" s="228">
        <f t="shared" ref="I18" si="8">SUM(I15:I17)</f>
        <v>0</v>
      </c>
      <c r="J18" s="228">
        <f t="shared" ref="J18" si="9">SUM(J15:J17)</f>
        <v>0</v>
      </c>
      <c r="K18" s="228">
        <f t="shared" ref="K18" si="10">SUM(K15:K17)</f>
        <v>0</v>
      </c>
    </row>
    <row r="19" spans="1:11" s="130" customFormat="1" ht="21" x14ac:dyDescent="0.35">
      <c r="A19" s="472" t="s">
        <v>2639</v>
      </c>
      <c r="B19" s="473"/>
      <c r="C19" s="473"/>
      <c r="D19" s="473"/>
      <c r="E19" s="474"/>
      <c r="F19" s="195">
        <f>+F10+F14</f>
        <v>0</v>
      </c>
      <c r="G19" s="195">
        <f t="shared" ref="G19:K19" si="11">+G10+G14</f>
        <v>0</v>
      </c>
      <c r="H19" s="195">
        <f t="shared" si="11"/>
        <v>0</v>
      </c>
      <c r="I19" s="195">
        <f t="shared" si="11"/>
        <v>0</v>
      </c>
      <c r="J19" s="195">
        <f t="shared" si="11"/>
        <v>0</v>
      </c>
      <c r="K19" s="195">
        <f t="shared" si="11"/>
        <v>0</v>
      </c>
    </row>
    <row r="20" spans="1:11" s="130" customFormat="1" x14ac:dyDescent="0.35">
      <c r="A20" s="131" t="str">
        <f>+'3. Vig. Futuras'!B13</f>
        <v>* Apropiación vigente a 30 de abril de 2020, SIN descontar partidas suspendidas</v>
      </c>
      <c r="B20" s="131"/>
      <c r="C20" s="131"/>
      <c r="D20" s="131"/>
      <c r="E20" s="131"/>
    </row>
    <row r="21" spans="1:11" s="130" customFormat="1" x14ac:dyDescent="0.35">
      <c r="A21" s="131" t="str">
        <f>+'3. Vig. Futuras'!B14</f>
        <v>** Apropiación vigente a 30 de abril de 2020, descontando partidas suspendidas</v>
      </c>
      <c r="B21" s="131"/>
      <c r="C21" s="131"/>
      <c r="D21" s="131"/>
      <c r="E21" s="131"/>
    </row>
  </sheetData>
  <mergeCells count="18">
    <mergeCell ref="E5:E6"/>
    <mergeCell ref="B5:B6"/>
    <mergeCell ref="A10:E10"/>
    <mergeCell ref="A14:E14"/>
    <mergeCell ref="A19:E19"/>
    <mergeCell ref="B3:N3"/>
    <mergeCell ref="A4:C4"/>
    <mergeCell ref="A18:E18"/>
    <mergeCell ref="H4:K4"/>
    <mergeCell ref="A5:A6"/>
    <mergeCell ref="C5:C6"/>
    <mergeCell ref="D5:D6"/>
    <mergeCell ref="F5:F6"/>
    <mergeCell ref="G5:G6"/>
    <mergeCell ref="H5:H6"/>
    <mergeCell ref="I5:I6"/>
    <mergeCell ref="J5:J6"/>
    <mergeCell ref="K5:K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listas!$A$2:$A$11</xm:f>
          </x14:formula1>
          <xm:sqref>D7:D9 D11:D13 D15:D17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15"/>
  <sheetViews>
    <sheetView zoomScale="70" zoomScaleNormal="70" workbookViewId="0">
      <selection activeCell="C26" sqref="C26:C28"/>
    </sheetView>
  </sheetViews>
  <sheetFormatPr baseColWidth="10" defaultRowHeight="14.5" x14ac:dyDescent="0.35"/>
  <cols>
    <col min="1" max="1" width="32" customWidth="1"/>
    <col min="2" max="2" width="31.1796875" style="4" customWidth="1"/>
    <col min="3" max="3" width="38.54296875" style="4" customWidth="1"/>
    <col min="4" max="4" width="39" customWidth="1"/>
    <col min="5" max="10" width="18.453125" customWidth="1"/>
  </cols>
  <sheetData>
    <row r="1" spans="1:10" ht="30" x14ac:dyDescent="0.35">
      <c r="A1" s="253" t="s">
        <v>2705</v>
      </c>
    </row>
    <row r="2" spans="1:10" ht="25" x14ac:dyDescent="0.5">
      <c r="A2" s="143" t="s">
        <v>2706</v>
      </c>
    </row>
    <row r="3" spans="1:10" ht="34" customHeight="1" x14ac:dyDescent="0.35">
      <c r="A3" s="498" t="s">
        <v>2617</v>
      </c>
      <c r="B3" s="478" t="s">
        <v>2747</v>
      </c>
      <c r="C3" s="478"/>
      <c r="D3" s="478"/>
      <c r="E3" s="478"/>
      <c r="F3" s="478"/>
      <c r="G3" s="478"/>
      <c r="H3" s="478"/>
      <c r="I3" s="478"/>
      <c r="J3" s="479"/>
    </row>
    <row r="4" spans="1:10" ht="82" customHeight="1" x14ac:dyDescent="0.35">
      <c r="A4" s="499"/>
      <c r="B4" s="480" t="s">
        <v>2696</v>
      </c>
      <c r="C4" s="480"/>
      <c r="D4" s="480"/>
      <c r="E4" s="480"/>
      <c r="F4" s="480"/>
      <c r="G4" s="480"/>
      <c r="H4" s="480"/>
      <c r="I4" s="480"/>
      <c r="J4" s="481"/>
    </row>
    <row r="5" spans="1:10" ht="34" customHeight="1" x14ac:dyDescent="0.35">
      <c r="A5" s="499"/>
      <c r="B5" s="482" t="s">
        <v>2744</v>
      </c>
      <c r="C5" s="482"/>
      <c r="D5" s="482"/>
      <c r="E5" s="482"/>
      <c r="F5" s="482"/>
      <c r="G5" s="482"/>
      <c r="H5" s="482"/>
      <c r="I5" s="482"/>
      <c r="J5" s="483"/>
    </row>
    <row r="6" spans="1:10" ht="34" customHeight="1" x14ac:dyDescent="0.35">
      <c r="A6" s="500"/>
      <c r="B6" s="484" t="s">
        <v>2707</v>
      </c>
      <c r="C6" s="484"/>
      <c r="D6" s="484"/>
      <c r="E6" s="484"/>
      <c r="F6" s="484"/>
      <c r="G6" s="484"/>
      <c r="H6" s="484"/>
      <c r="I6" s="484"/>
      <c r="J6" s="485"/>
    </row>
    <row r="8" spans="1:10" x14ac:dyDescent="0.35">
      <c r="A8" s="501" t="s">
        <v>2673</v>
      </c>
      <c r="B8" s="501"/>
      <c r="C8" s="501"/>
    </row>
    <row r="9" spans="1:10" s="4" customFormat="1" x14ac:dyDescent="0.35">
      <c r="A9" s="486" t="s">
        <v>552</v>
      </c>
      <c r="B9" s="486" t="s">
        <v>2703</v>
      </c>
      <c r="C9" s="486" t="s">
        <v>2694</v>
      </c>
      <c r="D9" s="486" t="s">
        <v>2631</v>
      </c>
      <c r="E9" s="486" t="s">
        <v>2693</v>
      </c>
      <c r="F9" s="486"/>
      <c r="G9" s="486"/>
      <c r="H9" s="486"/>
      <c r="I9" s="486"/>
      <c r="J9" s="486"/>
    </row>
    <row r="10" spans="1:10" s="4" customFormat="1" x14ac:dyDescent="0.35">
      <c r="A10" s="486"/>
      <c r="B10" s="486"/>
      <c r="C10" s="486"/>
      <c r="D10" s="486"/>
      <c r="E10" s="221" t="s">
        <v>2637</v>
      </c>
      <c r="F10" s="221" t="s">
        <v>2638</v>
      </c>
      <c r="G10" s="211">
        <v>2021</v>
      </c>
      <c r="H10" s="211">
        <v>2022</v>
      </c>
      <c r="I10" s="211">
        <v>2023</v>
      </c>
      <c r="J10" s="211">
        <v>2024</v>
      </c>
    </row>
    <row r="11" spans="1:10" x14ac:dyDescent="0.35">
      <c r="A11" s="130" t="s">
        <v>38</v>
      </c>
      <c r="B11" s="487" t="s">
        <v>2692</v>
      </c>
      <c r="C11" s="490" t="s">
        <v>2691</v>
      </c>
      <c r="D11" s="208" t="s">
        <v>833</v>
      </c>
      <c r="E11" s="243"/>
      <c r="F11" s="243"/>
      <c r="G11" s="243"/>
      <c r="H11" s="243"/>
      <c r="I11" s="243"/>
      <c r="J11" s="244"/>
    </row>
    <row r="12" spans="1:10" x14ac:dyDescent="0.35">
      <c r="A12" s="130" t="s">
        <v>38</v>
      </c>
      <c r="B12" s="488"/>
      <c r="C12" s="491"/>
      <c r="D12" s="205" t="s">
        <v>2677</v>
      </c>
      <c r="E12" s="245"/>
      <c r="F12" s="245"/>
      <c r="G12" s="245"/>
      <c r="H12" s="245"/>
      <c r="I12" s="245"/>
      <c r="J12" s="246"/>
    </row>
    <row r="13" spans="1:10" x14ac:dyDescent="0.35">
      <c r="A13" s="130" t="s">
        <v>38</v>
      </c>
      <c r="B13" s="489"/>
      <c r="C13" s="492"/>
      <c r="D13" s="202" t="s">
        <v>2676</v>
      </c>
      <c r="E13" s="247"/>
      <c r="F13" s="247"/>
      <c r="G13" s="247"/>
      <c r="H13" s="247"/>
      <c r="I13" s="247"/>
      <c r="J13" s="248"/>
    </row>
    <row r="14" spans="1:10" x14ac:dyDescent="0.35">
      <c r="A14" s="130" t="s">
        <v>38</v>
      </c>
      <c r="B14" s="493" t="s">
        <v>2690</v>
      </c>
      <c r="C14" s="490" t="s">
        <v>2689</v>
      </c>
      <c r="D14" s="208" t="s">
        <v>833</v>
      </c>
      <c r="E14" s="243"/>
      <c r="F14" s="243"/>
      <c r="G14" s="243"/>
      <c r="H14" s="243"/>
      <c r="I14" s="243"/>
      <c r="J14" s="244"/>
    </row>
    <row r="15" spans="1:10" x14ac:dyDescent="0.35">
      <c r="A15" s="130" t="s">
        <v>38</v>
      </c>
      <c r="B15" s="493"/>
      <c r="C15" s="491"/>
      <c r="D15" s="205" t="s">
        <v>2677</v>
      </c>
      <c r="E15" s="245"/>
      <c r="F15" s="245"/>
      <c r="G15" s="245"/>
      <c r="H15" s="245"/>
      <c r="I15" s="245"/>
      <c r="J15" s="246"/>
    </row>
    <row r="16" spans="1:10" x14ac:dyDescent="0.35">
      <c r="A16" s="130" t="s">
        <v>38</v>
      </c>
      <c r="B16" s="493"/>
      <c r="C16" s="492"/>
      <c r="D16" s="202" t="s">
        <v>2676</v>
      </c>
      <c r="E16" s="247"/>
      <c r="F16" s="247"/>
      <c r="G16" s="247"/>
      <c r="H16" s="247"/>
      <c r="I16" s="247"/>
      <c r="J16" s="248"/>
    </row>
    <row r="17" spans="1:10" x14ac:dyDescent="0.35">
      <c r="A17" s="130" t="s">
        <v>38</v>
      </c>
      <c r="B17" s="493"/>
      <c r="C17" s="490" t="s">
        <v>2688</v>
      </c>
      <c r="D17" s="208" t="s">
        <v>833</v>
      </c>
      <c r="E17" s="243"/>
      <c r="F17" s="243"/>
      <c r="G17" s="243"/>
      <c r="H17" s="243"/>
      <c r="I17" s="243"/>
      <c r="J17" s="244"/>
    </row>
    <row r="18" spans="1:10" x14ac:dyDescent="0.35">
      <c r="A18" s="130" t="s">
        <v>38</v>
      </c>
      <c r="B18" s="493"/>
      <c r="C18" s="491"/>
      <c r="D18" s="205" t="s">
        <v>2677</v>
      </c>
      <c r="E18" s="245"/>
      <c r="F18" s="245"/>
      <c r="G18" s="245"/>
      <c r="H18" s="245"/>
      <c r="I18" s="245"/>
      <c r="J18" s="246"/>
    </row>
    <row r="19" spans="1:10" x14ac:dyDescent="0.35">
      <c r="A19" s="130" t="s">
        <v>38</v>
      </c>
      <c r="B19" s="493"/>
      <c r="C19" s="492"/>
      <c r="D19" s="202" t="s">
        <v>2676</v>
      </c>
      <c r="E19" s="247"/>
      <c r="F19" s="247"/>
      <c r="G19" s="247"/>
      <c r="H19" s="247"/>
      <c r="I19" s="247"/>
      <c r="J19" s="248"/>
    </row>
    <row r="20" spans="1:10" x14ac:dyDescent="0.35">
      <c r="A20" s="130" t="s">
        <v>38</v>
      </c>
      <c r="B20" s="493"/>
      <c r="C20" s="490" t="s">
        <v>2687</v>
      </c>
      <c r="D20" s="208" t="s">
        <v>833</v>
      </c>
      <c r="E20" s="243"/>
      <c r="F20" s="243"/>
      <c r="G20" s="243"/>
      <c r="H20" s="243"/>
      <c r="I20" s="243"/>
      <c r="J20" s="244"/>
    </row>
    <row r="21" spans="1:10" x14ac:dyDescent="0.35">
      <c r="A21" s="130" t="s">
        <v>38</v>
      </c>
      <c r="B21" s="493"/>
      <c r="C21" s="491"/>
      <c r="D21" s="205" t="s">
        <v>2677</v>
      </c>
      <c r="E21" s="245"/>
      <c r="F21" s="245"/>
      <c r="G21" s="245"/>
      <c r="H21" s="245"/>
      <c r="I21" s="245"/>
      <c r="J21" s="246"/>
    </row>
    <row r="22" spans="1:10" x14ac:dyDescent="0.35">
      <c r="A22" s="130" t="s">
        <v>38</v>
      </c>
      <c r="B22" s="493"/>
      <c r="C22" s="492"/>
      <c r="D22" s="202" t="s">
        <v>2676</v>
      </c>
      <c r="E22" s="247"/>
      <c r="F22" s="247"/>
      <c r="G22" s="247"/>
      <c r="H22" s="247"/>
      <c r="I22" s="247"/>
      <c r="J22" s="248"/>
    </row>
    <row r="23" spans="1:10" x14ac:dyDescent="0.35">
      <c r="A23" s="130" t="s">
        <v>38</v>
      </c>
      <c r="B23" s="493"/>
      <c r="C23" s="490" t="s">
        <v>2686</v>
      </c>
      <c r="D23" s="208" t="s">
        <v>833</v>
      </c>
      <c r="E23" s="243"/>
      <c r="F23" s="243"/>
      <c r="G23" s="243"/>
      <c r="H23" s="243"/>
      <c r="I23" s="243"/>
      <c r="J23" s="244"/>
    </row>
    <row r="24" spans="1:10" x14ac:dyDescent="0.35">
      <c r="A24" s="130" t="s">
        <v>38</v>
      </c>
      <c r="B24" s="493"/>
      <c r="C24" s="491"/>
      <c r="D24" s="205" t="s">
        <v>2677</v>
      </c>
      <c r="E24" s="245"/>
      <c r="F24" s="245"/>
      <c r="G24" s="245"/>
      <c r="H24" s="245"/>
      <c r="I24" s="245"/>
      <c r="J24" s="246"/>
    </row>
    <row r="25" spans="1:10" x14ac:dyDescent="0.35">
      <c r="A25" s="130" t="s">
        <v>38</v>
      </c>
      <c r="B25" s="493"/>
      <c r="C25" s="492"/>
      <c r="D25" s="202" t="s">
        <v>2676</v>
      </c>
      <c r="E25" s="247"/>
      <c r="F25" s="247"/>
      <c r="G25" s="247"/>
      <c r="H25" s="247"/>
      <c r="I25" s="247"/>
      <c r="J25" s="248"/>
    </row>
    <row r="26" spans="1:10" x14ac:dyDescent="0.35">
      <c r="A26" s="130" t="s">
        <v>38</v>
      </c>
      <c r="B26" s="494" t="s">
        <v>2685</v>
      </c>
      <c r="C26" s="490" t="s">
        <v>2684</v>
      </c>
      <c r="D26" s="208" t="s">
        <v>833</v>
      </c>
      <c r="E26" s="243"/>
      <c r="F26" s="243"/>
      <c r="G26" s="243"/>
      <c r="H26" s="243"/>
      <c r="I26" s="243"/>
      <c r="J26" s="244"/>
    </row>
    <row r="27" spans="1:10" x14ac:dyDescent="0.35">
      <c r="A27" s="130" t="s">
        <v>38</v>
      </c>
      <c r="B27" s="494"/>
      <c r="C27" s="491"/>
      <c r="D27" s="205" t="s">
        <v>2677</v>
      </c>
      <c r="E27" s="245"/>
      <c r="F27" s="245"/>
      <c r="G27" s="245"/>
      <c r="H27" s="245"/>
      <c r="I27" s="245"/>
      <c r="J27" s="246"/>
    </row>
    <row r="28" spans="1:10" x14ac:dyDescent="0.35">
      <c r="A28" s="130" t="s">
        <v>38</v>
      </c>
      <c r="B28" s="494"/>
      <c r="C28" s="492"/>
      <c r="D28" s="202" t="s">
        <v>2676</v>
      </c>
      <c r="E28" s="247"/>
      <c r="F28" s="247"/>
      <c r="G28" s="247"/>
      <c r="H28" s="247"/>
      <c r="I28" s="247"/>
      <c r="J28" s="248"/>
    </row>
    <row r="29" spans="1:10" x14ac:dyDescent="0.35">
      <c r="A29" s="130" t="s">
        <v>38</v>
      </c>
      <c r="B29" s="494"/>
      <c r="C29" s="490" t="s">
        <v>2683</v>
      </c>
      <c r="D29" s="208" t="s">
        <v>833</v>
      </c>
      <c r="E29" s="243"/>
      <c r="F29" s="243"/>
      <c r="G29" s="243"/>
      <c r="H29" s="243"/>
      <c r="I29" s="243"/>
      <c r="J29" s="244"/>
    </row>
    <row r="30" spans="1:10" x14ac:dyDescent="0.35">
      <c r="A30" s="130" t="s">
        <v>38</v>
      </c>
      <c r="B30" s="494"/>
      <c r="C30" s="491"/>
      <c r="D30" s="205" t="s">
        <v>2677</v>
      </c>
      <c r="E30" s="245"/>
      <c r="F30" s="245"/>
      <c r="G30" s="245"/>
      <c r="H30" s="245"/>
      <c r="I30" s="245"/>
      <c r="J30" s="246"/>
    </row>
    <row r="31" spans="1:10" x14ac:dyDescent="0.35">
      <c r="A31" s="130" t="s">
        <v>38</v>
      </c>
      <c r="B31" s="494"/>
      <c r="C31" s="492"/>
      <c r="D31" s="202" t="s">
        <v>2676</v>
      </c>
      <c r="E31" s="247"/>
      <c r="F31" s="247"/>
      <c r="G31" s="247"/>
      <c r="H31" s="247"/>
      <c r="I31" s="247"/>
      <c r="J31" s="248"/>
    </row>
    <row r="32" spans="1:10" x14ac:dyDescent="0.35">
      <c r="A32" s="130" t="s">
        <v>38</v>
      </c>
      <c r="B32" s="494"/>
      <c r="C32" s="490" t="s">
        <v>2682</v>
      </c>
      <c r="D32" s="208" t="s">
        <v>833</v>
      </c>
      <c r="E32" s="243"/>
      <c r="F32" s="243"/>
      <c r="G32" s="243"/>
      <c r="H32" s="243"/>
      <c r="I32" s="243"/>
      <c r="J32" s="244"/>
    </row>
    <row r="33" spans="1:10" x14ac:dyDescent="0.35">
      <c r="A33" s="130" t="s">
        <v>38</v>
      </c>
      <c r="B33" s="494"/>
      <c r="C33" s="491"/>
      <c r="D33" s="205" t="s">
        <v>2677</v>
      </c>
      <c r="E33" s="245"/>
      <c r="F33" s="245"/>
      <c r="G33" s="245"/>
      <c r="H33" s="245"/>
      <c r="I33" s="245"/>
      <c r="J33" s="246"/>
    </row>
    <row r="34" spans="1:10" x14ac:dyDescent="0.35">
      <c r="A34" s="130" t="s">
        <v>38</v>
      </c>
      <c r="B34" s="494"/>
      <c r="C34" s="492"/>
      <c r="D34" s="202" t="s">
        <v>2676</v>
      </c>
      <c r="E34" s="247"/>
      <c r="F34" s="247"/>
      <c r="G34" s="247"/>
      <c r="H34" s="247"/>
      <c r="I34" s="247"/>
      <c r="J34" s="248"/>
    </row>
    <row r="35" spans="1:10" x14ac:dyDescent="0.35">
      <c r="A35" s="130" t="s">
        <v>38</v>
      </c>
      <c r="B35" s="494"/>
      <c r="C35" s="490" t="s">
        <v>2681</v>
      </c>
      <c r="D35" s="208" t="s">
        <v>833</v>
      </c>
      <c r="E35" s="243"/>
      <c r="F35" s="243"/>
      <c r="G35" s="243"/>
      <c r="H35" s="243"/>
      <c r="I35" s="243"/>
      <c r="J35" s="244"/>
    </row>
    <row r="36" spans="1:10" x14ac:dyDescent="0.35">
      <c r="A36" s="130" t="s">
        <v>38</v>
      </c>
      <c r="B36" s="494"/>
      <c r="C36" s="491"/>
      <c r="D36" s="205" t="s">
        <v>2677</v>
      </c>
      <c r="E36" s="245"/>
      <c r="F36" s="245"/>
      <c r="G36" s="245"/>
      <c r="H36" s="245"/>
      <c r="I36" s="245"/>
      <c r="J36" s="246"/>
    </row>
    <row r="37" spans="1:10" x14ac:dyDescent="0.35">
      <c r="A37" s="130" t="s">
        <v>38</v>
      </c>
      <c r="B37" s="494"/>
      <c r="C37" s="492"/>
      <c r="D37" s="202" t="s">
        <v>2676</v>
      </c>
      <c r="E37" s="247"/>
      <c r="F37" s="247"/>
      <c r="G37" s="247"/>
      <c r="H37" s="247"/>
      <c r="I37" s="247"/>
      <c r="J37" s="248"/>
    </row>
    <row r="38" spans="1:10" x14ac:dyDescent="0.35">
      <c r="A38" s="130" t="s">
        <v>38</v>
      </c>
      <c r="B38" s="494" t="s">
        <v>2680</v>
      </c>
      <c r="C38" s="490" t="s">
        <v>2679</v>
      </c>
      <c r="D38" s="208" t="s">
        <v>833</v>
      </c>
      <c r="E38" s="243"/>
      <c r="F38" s="243"/>
      <c r="G38" s="243"/>
      <c r="H38" s="243"/>
      <c r="I38" s="243"/>
      <c r="J38" s="244"/>
    </row>
    <row r="39" spans="1:10" x14ac:dyDescent="0.35">
      <c r="A39" s="130" t="s">
        <v>38</v>
      </c>
      <c r="B39" s="494"/>
      <c r="C39" s="491"/>
      <c r="D39" s="205" t="s">
        <v>2677</v>
      </c>
      <c r="E39" s="245"/>
      <c r="F39" s="245"/>
      <c r="G39" s="245"/>
      <c r="H39" s="245"/>
      <c r="I39" s="245"/>
      <c r="J39" s="246"/>
    </row>
    <row r="40" spans="1:10" x14ac:dyDescent="0.35">
      <c r="A40" s="130" t="s">
        <v>38</v>
      </c>
      <c r="B40" s="494"/>
      <c r="C40" s="492"/>
      <c r="D40" s="202" t="s">
        <v>2676</v>
      </c>
      <c r="E40" s="247"/>
      <c r="F40" s="247"/>
      <c r="G40" s="247"/>
      <c r="H40" s="247"/>
      <c r="I40" s="247"/>
      <c r="J40" s="248"/>
    </row>
    <row r="41" spans="1:10" x14ac:dyDescent="0.35">
      <c r="A41" s="130" t="s">
        <v>38</v>
      </c>
      <c r="B41" s="494"/>
      <c r="C41" s="490" t="s">
        <v>2678</v>
      </c>
      <c r="D41" s="208" t="s">
        <v>833</v>
      </c>
      <c r="E41" s="243"/>
      <c r="F41" s="243"/>
      <c r="G41" s="243"/>
      <c r="H41" s="243"/>
      <c r="I41" s="243"/>
      <c r="J41" s="244"/>
    </row>
    <row r="42" spans="1:10" x14ac:dyDescent="0.35">
      <c r="A42" s="130" t="s">
        <v>38</v>
      </c>
      <c r="B42" s="487"/>
      <c r="C42" s="491"/>
      <c r="D42" s="205" t="s">
        <v>2677</v>
      </c>
      <c r="E42" s="245"/>
      <c r="F42" s="245"/>
      <c r="G42" s="245"/>
      <c r="H42" s="245"/>
      <c r="I42" s="245"/>
      <c r="J42" s="246"/>
    </row>
    <row r="43" spans="1:10" x14ac:dyDescent="0.35">
      <c r="A43" s="130" t="s">
        <v>38</v>
      </c>
      <c r="B43" s="487"/>
      <c r="C43" s="492"/>
      <c r="D43" s="202" t="s">
        <v>2676</v>
      </c>
      <c r="E43" s="249"/>
      <c r="F43" s="249"/>
      <c r="G43" s="249"/>
      <c r="H43" s="249"/>
      <c r="I43" s="249"/>
      <c r="J43" s="250"/>
    </row>
    <row r="44" spans="1:10" s="199" customFormat="1" ht="27.75" customHeight="1" x14ac:dyDescent="0.35">
      <c r="A44" s="495" t="s">
        <v>2634</v>
      </c>
      <c r="B44" s="496"/>
      <c r="C44" s="496"/>
      <c r="D44" s="497"/>
      <c r="E44" s="251">
        <f>SUM(E11:E43)</f>
        <v>0</v>
      </c>
      <c r="F44" s="251">
        <f t="shared" ref="F44:J44" si="0">SUM(F11:F43)</f>
        <v>0</v>
      </c>
      <c r="G44" s="251">
        <f t="shared" si="0"/>
        <v>0</v>
      </c>
      <c r="H44" s="251">
        <f t="shared" si="0"/>
        <v>0</v>
      </c>
      <c r="I44" s="251">
        <f t="shared" si="0"/>
        <v>0</v>
      </c>
      <c r="J44" s="251">
        <f t="shared" si="0"/>
        <v>0</v>
      </c>
    </row>
    <row r="45" spans="1:10" x14ac:dyDescent="0.35">
      <c r="A45" s="130" t="s">
        <v>40</v>
      </c>
      <c r="B45" s="487" t="s">
        <v>2692</v>
      </c>
      <c r="C45" s="490" t="s">
        <v>2691</v>
      </c>
      <c r="D45" s="208" t="s">
        <v>833</v>
      </c>
      <c r="E45" s="207"/>
      <c r="F45" s="207"/>
      <c r="G45" s="207"/>
      <c r="H45" s="207"/>
      <c r="I45" s="207"/>
      <c r="J45" s="206"/>
    </row>
    <row r="46" spans="1:10" x14ac:dyDescent="0.35">
      <c r="A46" s="130" t="s">
        <v>40</v>
      </c>
      <c r="B46" s="488"/>
      <c r="C46" s="491"/>
      <c r="D46" s="205" t="s">
        <v>2677</v>
      </c>
      <c r="E46" s="204"/>
      <c r="F46" s="204"/>
      <c r="G46" s="204"/>
      <c r="H46" s="204"/>
      <c r="I46" s="204"/>
      <c r="J46" s="203"/>
    </row>
    <row r="47" spans="1:10" x14ac:dyDescent="0.35">
      <c r="A47" s="130" t="s">
        <v>40</v>
      </c>
      <c r="B47" s="489"/>
      <c r="C47" s="492"/>
      <c r="D47" s="202" t="s">
        <v>2676</v>
      </c>
      <c r="E47" s="210"/>
      <c r="F47" s="210"/>
      <c r="G47" s="210"/>
      <c r="H47" s="210"/>
      <c r="I47" s="210"/>
      <c r="J47" s="209"/>
    </row>
    <row r="48" spans="1:10" x14ac:dyDescent="0.35">
      <c r="A48" s="130" t="s">
        <v>40</v>
      </c>
      <c r="B48" s="493" t="s">
        <v>2690</v>
      </c>
      <c r="C48" s="490" t="s">
        <v>2689</v>
      </c>
      <c r="D48" s="208" t="s">
        <v>833</v>
      </c>
      <c r="E48" s="207"/>
      <c r="F48" s="207"/>
      <c r="G48" s="207"/>
      <c r="H48" s="207"/>
      <c r="I48" s="207"/>
      <c r="J48" s="206"/>
    </row>
    <row r="49" spans="1:10" x14ac:dyDescent="0.35">
      <c r="A49" s="130" t="s">
        <v>40</v>
      </c>
      <c r="B49" s="493"/>
      <c r="C49" s="491"/>
      <c r="D49" s="205" t="s">
        <v>2677</v>
      </c>
      <c r="E49" s="204"/>
      <c r="F49" s="204"/>
      <c r="G49" s="204"/>
      <c r="H49" s="204"/>
      <c r="I49" s="204"/>
      <c r="J49" s="203"/>
    </row>
    <row r="50" spans="1:10" x14ac:dyDescent="0.35">
      <c r="A50" s="130" t="s">
        <v>40</v>
      </c>
      <c r="B50" s="493"/>
      <c r="C50" s="492"/>
      <c r="D50" s="202" t="s">
        <v>2676</v>
      </c>
      <c r="E50" s="210"/>
      <c r="F50" s="210"/>
      <c r="G50" s="210"/>
      <c r="H50" s="210"/>
      <c r="I50" s="210"/>
      <c r="J50" s="209"/>
    </row>
    <row r="51" spans="1:10" x14ac:dyDescent="0.35">
      <c r="A51" s="130" t="s">
        <v>40</v>
      </c>
      <c r="B51" s="493"/>
      <c r="C51" s="490" t="s">
        <v>2688</v>
      </c>
      <c r="D51" s="208" t="s">
        <v>833</v>
      </c>
      <c r="E51" s="207"/>
      <c r="F51" s="207"/>
      <c r="G51" s="207"/>
      <c r="H51" s="207"/>
      <c r="I51" s="207"/>
      <c r="J51" s="206"/>
    </row>
    <row r="52" spans="1:10" x14ac:dyDescent="0.35">
      <c r="A52" s="130" t="s">
        <v>40</v>
      </c>
      <c r="B52" s="493"/>
      <c r="C52" s="491"/>
      <c r="D52" s="205" t="s">
        <v>2677</v>
      </c>
      <c r="E52" s="204"/>
      <c r="F52" s="204"/>
      <c r="G52" s="204"/>
      <c r="H52" s="204"/>
      <c r="I52" s="204"/>
      <c r="J52" s="203"/>
    </row>
    <row r="53" spans="1:10" x14ac:dyDescent="0.35">
      <c r="A53" s="130" t="s">
        <v>40</v>
      </c>
      <c r="B53" s="493"/>
      <c r="C53" s="492"/>
      <c r="D53" s="202" t="s">
        <v>2676</v>
      </c>
      <c r="E53" s="210"/>
      <c r="F53" s="210"/>
      <c r="G53" s="210"/>
      <c r="H53" s="210"/>
      <c r="I53" s="210"/>
      <c r="J53" s="209"/>
    </row>
    <row r="54" spans="1:10" x14ac:dyDescent="0.35">
      <c r="A54" s="130" t="s">
        <v>40</v>
      </c>
      <c r="B54" s="493"/>
      <c r="C54" s="490" t="s">
        <v>2687</v>
      </c>
      <c r="D54" s="208" t="s">
        <v>833</v>
      </c>
      <c r="E54" s="207"/>
      <c r="F54" s="207"/>
      <c r="G54" s="207"/>
      <c r="H54" s="207"/>
      <c r="I54" s="207"/>
      <c r="J54" s="206"/>
    </row>
    <row r="55" spans="1:10" x14ac:dyDescent="0.35">
      <c r="A55" s="130" t="s">
        <v>40</v>
      </c>
      <c r="B55" s="493"/>
      <c r="C55" s="491"/>
      <c r="D55" s="205" t="s">
        <v>2677</v>
      </c>
      <c r="E55" s="204"/>
      <c r="F55" s="204"/>
      <c r="G55" s="204"/>
      <c r="H55" s="204"/>
      <c r="I55" s="204"/>
      <c r="J55" s="203"/>
    </row>
    <row r="56" spans="1:10" x14ac:dyDescent="0.35">
      <c r="A56" s="130" t="s">
        <v>40</v>
      </c>
      <c r="B56" s="493"/>
      <c r="C56" s="492"/>
      <c r="D56" s="202" t="s">
        <v>2676</v>
      </c>
      <c r="E56" s="210"/>
      <c r="F56" s="210"/>
      <c r="G56" s="210"/>
      <c r="H56" s="210"/>
      <c r="I56" s="210"/>
      <c r="J56" s="209"/>
    </row>
    <row r="57" spans="1:10" x14ac:dyDescent="0.35">
      <c r="A57" s="130" t="s">
        <v>40</v>
      </c>
      <c r="B57" s="493"/>
      <c r="C57" s="490" t="s">
        <v>2686</v>
      </c>
      <c r="D57" s="208" t="s">
        <v>833</v>
      </c>
      <c r="E57" s="207"/>
      <c r="F57" s="207"/>
      <c r="G57" s="207"/>
      <c r="H57" s="207"/>
      <c r="I57" s="207"/>
      <c r="J57" s="206"/>
    </row>
    <row r="58" spans="1:10" x14ac:dyDescent="0.35">
      <c r="A58" s="130" t="s">
        <v>40</v>
      </c>
      <c r="B58" s="493"/>
      <c r="C58" s="491"/>
      <c r="D58" s="205" t="s">
        <v>2677</v>
      </c>
      <c r="E58" s="204"/>
      <c r="F58" s="204"/>
      <c r="G58" s="204"/>
      <c r="H58" s="204"/>
      <c r="I58" s="204"/>
      <c r="J58" s="203"/>
    </row>
    <row r="59" spans="1:10" x14ac:dyDescent="0.35">
      <c r="A59" s="130" t="s">
        <v>40</v>
      </c>
      <c r="B59" s="493"/>
      <c r="C59" s="492"/>
      <c r="D59" s="202" t="s">
        <v>2676</v>
      </c>
      <c r="E59" s="210"/>
      <c r="F59" s="210"/>
      <c r="G59" s="210"/>
      <c r="H59" s="210"/>
      <c r="I59" s="210"/>
      <c r="J59" s="209"/>
    </row>
    <row r="60" spans="1:10" x14ac:dyDescent="0.35">
      <c r="A60" s="130" t="s">
        <v>40</v>
      </c>
      <c r="B60" s="494" t="s">
        <v>2685</v>
      </c>
      <c r="C60" s="490" t="s">
        <v>2684</v>
      </c>
      <c r="D60" s="208" t="s">
        <v>833</v>
      </c>
      <c r="E60" s="207"/>
      <c r="F60" s="207"/>
      <c r="G60" s="207"/>
      <c r="H60" s="207"/>
      <c r="I60" s="207"/>
      <c r="J60" s="206"/>
    </row>
    <row r="61" spans="1:10" x14ac:dyDescent="0.35">
      <c r="A61" s="130" t="s">
        <v>40</v>
      </c>
      <c r="B61" s="494"/>
      <c r="C61" s="491"/>
      <c r="D61" s="205" t="s">
        <v>2677</v>
      </c>
      <c r="E61" s="204"/>
      <c r="F61" s="204"/>
      <c r="G61" s="204"/>
      <c r="H61" s="204"/>
      <c r="I61" s="204"/>
      <c r="J61" s="203"/>
    </row>
    <row r="62" spans="1:10" x14ac:dyDescent="0.35">
      <c r="A62" s="130" t="s">
        <v>40</v>
      </c>
      <c r="B62" s="494"/>
      <c r="C62" s="492"/>
      <c r="D62" s="202" t="s">
        <v>2676</v>
      </c>
      <c r="E62" s="210"/>
      <c r="F62" s="210"/>
      <c r="G62" s="210"/>
      <c r="H62" s="210"/>
      <c r="I62" s="210"/>
      <c r="J62" s="209"/>
    </row>
    <row r="63" spans="1:10" x14ac:dyDescent="0.35">
      <c r="A63" s="130" t="s">
        <v>40</v>
      </c>
      <c r="B63" s="494"/>
      <c r="C63" s="490" t="s">
        <v>2683</v>
      </c>
      <c r="D63" s="208" t="s">
        <v>833</v>
      </c>
      <c r="E63" s="207"/>
      <c r="F63" s="207"/>
      <c r="G63" s="207"/>
      <c r="H63" s="207"/>
      <c r="I63" s="207"/>
      <c r="J63" s="206"/>
    </row>
    <row r="64" spans="1:10" x14ac:dyDescent="0.35">
      <c r="A64" s="130" t="s">
        <v>40</v>
      </c>
      <c r="B64" s="494"/>
      <c r="C64" s="491"/>
      <c r="D64" s="205" t="s">
        <v>2677</v>
      </c>
      <c r="E64" s="204"/>
      <c r="F64" s="204"/>
      <c r="G64" s="204"/>
      <c r="H64" s="204"/>
      <c r="I64" s="204"/>
      <c r="J64" s="203"/>
    </row>
    <row r="65" spans="1:10" x14ac:dyDescent="0.35">
      <c r="A65" s="130" t="s">
        <v>40</v>
      </c>
      <c r="B65" s="494"/>
      <c r="C65" s="492"/>
      <c r="D65" s="202" t="s">
        <v>2676</v>
      </c>
      <c r="E65" s="210"/>
      <c r="F65" s="210"/>
      <c r="G65" s="210"/>
      <c r="H65" s="210"/>
      <c r="I65" s="210"/>
      <c r="J65" s="209"/>
    </row>
    <row r="66" spans="1:10" x14ac:dyDescent="0.35">
      <c r="A66" s="130" t="s">
        <v>40</v>
      </c>
      <c r="B66" s="494"/>
      <c r="C66" s="490" t="s">
        <v>2682</v>
      </c>
      <c r="D66" s="208" t="s">
        <v>833</v>
      </c>
      <c r="E66" s="207"/>
      <c r="F66" s="207"/>
      <c r="G66" s="207"/>
      <c r="H66" s="207"/>
      <c r="I66" s="207"/>
      <c r="J66" s="206"/>
    </row>
    <row r="67" spans="1:10" x14ac:dyDescent="0.35">
      <c r="A67" s="130" t="s">
        <v>40</v>
      </c>
      <c r="B67" s="494"/>
      <c r="C67" s="491"/>
      <c r="D67" s="205" t="s">
        <v>2677</v>
      </c>
      <c r="E67" s="204"/>
      <c r="F67" s="204"/>
      <c r="G67" s="204"/>
      <c r="H67" s="204"/>
      <c r="I67" s="204"/>
      <c r="J67" s="203"/>
    </row>
    <row r="68" spans="1:10" x14ac:dyDescent="0.35">
      <c r="A68" s="130" t="s">
        <v>40</v>
      </c>
      <c r="B68" s="494"/>
      <c r="C68" s="492"/>
      <c r="D68" s="202" t="s">
        <v>2676</v>
      </c>
      <c r="E68" s="210"/>
      <c r="F68" s="210"/>
      <c r="G68" s="210"/>
      <c r="H68" s="210"/>
      <c r="I68" s="210"/>
      <c r="J68" s="209"/>
    </row>
    <row r="69" spans="1:10" x14ac:dyDescent="0.35">
      <c r="A69" s="130" t="s">
        <v>40</v>
      </c>
      <c r="B69" s="494"/>
      <c r="C69" s="490" t="s">
        <v>2681</v>
      </c>
      <c r="D69" s="208" t="s">
        <v>833</v>
      </c>
      <c r="E69" s="207"/>
      <c r="F69" s="207"/>
      <c r="G69" s="207"/>
      <c r="H69" s="207"/>
      <c r="I69" s="207"/>
      <c r="J69" s="206"/>
    </row>
    <row r="70" spans="1:10" x14ac:dyDescent="0.35">
      <c r="A70" s="130" t="s">
        <v>40</v>
      </c>
      <c r="B70" s="494"/>
      <c r="C70" s="491"/>
      <c r="D70" s="205" t="s">
        <v>2677</v>
      </c>
      <c r="E70" s="204"/>
      <c r="F70" s="204"/>
      <c r="G70" s="204"/>
      <c r="H70" s="204"/>
      <c r="I70" s="204"/>
      <c r="J70" s="203"/>
    </row>
    <row r="71" spans="1:10" x14ac:dyDescent="0.35">
      <c r="A71" s="130" t="s">
        <v>40</v>
      </c>
      <c r="B71" s="494"/>
      <c r="C71" s="492"/>
      <c r="D71" s="202" t="s">
        <v>2676</v>
      </c>
      <c r="E71" s="210"/>
      <c r="F71" s="210"/>
      <c r="G71" s="210"/>
      <c r="H71" s="210"/>
      <c r="I71" s="210"/>
      <c r="J71" s="209"/>
    </row>
    <row r="72" spans="1:10" x14ac:dyDescent="0.35">
      <c r="A72" s="130" t="s">
        <v>40</v>
      </c>
      <c r="B72" s="494" t="s">
        <v>2680</v>
      </c>
      <c r="C72" s="490" t="s">
        <v>2679</v>
      </c>
      <c r="D72" s="208" t="s">
        <v>833</v>
      </c>
      <c r="E72" s="207"/>
      <c r="F72" s="207"/>
      <c r="G72" s="207"/>
      <c r="H72" s="207"/>
      <c r="I72" s="207"/>
      <c r="J72" s="206"/>
    </row>
    <row r="73" spans="1:10" x14ac:dyDescent="0.35">
      <c r="A73" s="130" t="s">
        <v>40</v>
      </c>
      <c r="B73" s="494"/>
      <c r="C73" s="491"/>
      <c r="D73" s="205" t="s">
        <v>2677</v>
      </c>
      <c r="E73" s="204"/>
      <c r="F73" s="204"/>
      <c r="G73" s="204"/>
      <c r="H73" s="204"/>
      <c r="I73" s="204"/>
      <c r="J73" s="203"/>
    </row>
    <row r="74" spans="1:10" x14ac:dyDescent="0.35">
      <c r="A74" s="130" t="s">
        <v>40</v>
      </c>
      <c r="B74" s="494"/>
      <c r="C74" s="492"/>
      <c r="D74" s="202" t="s">
        <v>2676</v>
      </c>
      <c r="E74" s="210"/>
      <c r="F74" s="210"/>
      <c r="G74" s="210"/>
      <c r="H74" s="210"/>
      <c r="I74" s="210"/>
      <c r="J74" s="209"/>
    </row>
    <row r="75" spans="1:10" x14ac:dyDescent="0.35">
      <c r="A75" s="130" t="s">
        <v>40</v>
      </c>
      <c r="B75" s="494"/>
      <c r="C75" s="490" t="s">
        <v>2678</v>
      </c>
      <c r="D75" s="208" t="s">
        <v>833</v>
      </c>
      <c r="E75" s="207"/>
      <c r="F75" s="207"/>
      <c r="G75" s="207"/>
      <c r="H75" s="207"/>
      <c r="I75" s="207"/>
      <c r="J75" s="206"/>
    </row>
    <row r="76" spans="1:10" x14ac:dyDescent="0.35">
      <c r="A76" s="130" t="s">
        <v>40</v>
      </c>
      <c r="B76" s="487"/>
      <c r="C76" s="491"/>
      <c r="D76" s="205" t="s">
        <v>2677</v>
      </c>
      <c r="E76" s="204"/>
      <c r="F76" s="204"/>
      <c r="G76" s="204"/>
      <c r="H76" s="204"/>
      <c r="I76" s="204"/>
      <c r="J76" s="203"/>
    </row>
    <row r="77" spans="1:10" x14ac:dyDescent="0.35">
      <c r="A77" s="130" t="s">
        <v>40</v>
      </c>
      <c r="B77" s="487"/>
      <c r="C77" s="492"/>
      <c r="D77" s="202" t="s">
        <v>2676</v>
      </c>
      <c r="E77" s="201"/>
      <c r="F77" s="201"/>
      <c r="G77" s="201"/>
      <c r="H77" s="201"/>
      <c r="I77" s="201"/>
      <c r="J77" s="200"/>
    </row>
    <row r="78" spans="1:10" s="199" customFormat="1" ht="27.75" customHeight="1" x14ac:dyDescent="0.35">
      <c r="A78" s="495" t="s">
        <v>2635</v>
      </c>
      <c r="B78" s="496"/>
      <c r="C78" s="496"/>
      <c r="D78" s="497"/>
      <c r="E78" s="251">
        <f>SUM(E45:E77)</f>
        <v>0</v>
      </c>
      <c r="F78" s="251">
        <f t="shared" ref="F78" si="1">SUM(F45:F77)</f>
        <v>0</v>
      </c>
      <c r="G78" s="251">
        <f t="shared" ref="G78" si="2">SUM(G45:G77)</f>
        <v>0</v>
      </c>
      <c r="H78" s="251">
        <f t="shared" ref="H78" si="3">SUM(H45:H77)</f>
        <v>0</v>
      </c>
      <c r="I78" s="251">
        <f t="shared" ref="I78" si="4">SUM(I45:I77)</f>
        <v>0</v>
      </c>
      <c r="J78" s="251">
        <f t="shared" ref="J78" si="5">SUM(J45:J77)</f>
        <v>0</v>
      </c>
    </row>
    <row r="79" spans="1:10" x14ac:dyDescent="0.35">
      <c r="A79" s="252" t="s">
        <v>2636</v>
      </c>
      <c r="B79" s="487" t="s">
        <v>2692</v>
      </c>
      <c r="C79" s="490" t="s">
        <v>2691</v>
      </c>
      <c r="D79" s="208" t="s">
        <v>833</v>
      </c>
      <c r="E79" s="207"/>
      <c r="F79" s="207"/>
      <c r="G79" s="207"/>
      <c r="H79" s="207"/>
      <c r="I79" s="207"/>
      <c r="J79" s="206"/>
    </row>
    <row r="80" spans="1:10" x14ac:dyDescent="0.35">
      <c r="A80" s="252" t="s">
        <v>2636</v>
      </c>
      <c r="B80" s="488"/>
      <c r="C80" s="491"/>
      <c r="D80" s="205" t="s">
        <v>2677</v>
      </c>
      <c r="E80" s="204"/>
      <c r="F80" s="204"/>
      <c r="G80" s="204"/>
      <c r="H80" s="204"/>
      <c r="I80" s="204"/>
      <c r="J80" s="203"/>
    </row>
    <row r="81" spans="1:10" x14ac:dyDescent="0.35">
      <c r="A81" s="252" t="s">
        <v>2636</v>
      </c>
      <c r="B81" s="489"/>
      <c r="C81" s="492"/>
      <c r="D81" s="202" t="s">
        <v>2676</v>
      </c>
      <c r="E81" s="210"/>
      <c r="F81" s="210"/>
      <c r="G81" s="210"/>
      <c r="H81" s="210"/>
      <c r="I81" s="210"/>
      <c r="J81" s="209"/>
    </row>
    <row r="82" spans="1:10" x14ac:dyDescent="0.35">
      <c r="A82" s="252" t="s">
        <v>2636</v>
      </c>
      <c r="B82" s="493" t="s">
        <v>2690</v>
      </c>
      <c r="C82" s="490" t="s">
        <v>2689</v>
      </c>
      <c r="D82" s="208" t="s">
        <v>833</v>
      </c>
      <c r="E82" s="207"/>
      <c r="F82" s="207"/>
      <c r="G82" s="207"/>
      <c r="H82" s="207"/>
      <c r="I82" s="207"/>
      <c r="J82" s="206"/>
    </row>
    <row r="83" spans="1:10" x14ac:dyDescent="0.35">
      <c r="A83" s="252" t="s">
        <v>2636</v>
      </c>
      <c r="B83" s="493"/>
      <c r="C83" s="491"/>
      <c r="D83" s="205" t="s">
        <v>2677</v>
      </c>
      <c r="E83" s="204"/>
      <c r="F83" s="204"/>
      <c r="G83" s="204"/>
      <c r="H83" s="204"/>
      <c r="I83" s="204"/>
      <c r="J83" s="203"/>
    </row>
    <row r="84" spans="1:10" x14ac:dyDescent="0.35">
      <c r="A84" s="252" t="s">
        <v>2636</v>
      </c>
      <c r="B84" s="493"/>
      <c r="C84" s="492"/>
      <c r="D84" s="202" t="s">
        <v>2676</v>
      </c>
      <c r="E84" s="210"/>
      <c r="F84" s="210"/>
      <c r="G84" s="210"/>
      <c r="H84" s="210"/>
      <c r="I84" s="210"/>
      <c r="J84" s="209"/>
    </row>
    <row r="85" spans="1:10" x14ac:dyDescent="0.35">
      <c r="A85" s="252" t="s">
        <v>2636</v>
      </c>
      <c r="B85" s="493"/>
      <c r="C85" s="490" t="s">
        <v>2688</v>
      </c>
      <c r="D85" s="208" t="s">
        <v>833</v>
      </c>
      <c r="E85" s="207"/>
      <c r="F85" s="207"/>
      <c r="G85" s="207"/>
      <c r="H85" s="207"/>
      <c r="I85" s="207"/>
      <c r="J85" s="206"/>
    </row>
    <row r="86" spans="1:10" x14ac:dyDescent="0.35">
      <c r="A86" s="252" t="s">
        <v>2636</v>
      </c>
      <c r="B86" s="493"/>
      <c r="C86" s="491"/>
      <c r="D86" s="205" t="s">
        <v>2677</v>
      </c>
      <c r="E86" s="204"/>
      <c r="F86" s="204"/>
      <c r="G86" s="204"/>
      <c r="H86" s="204"/>
      <c r="I86" s="204"/>
      <c r="J86" s="203"/>
    </row>
    <row r="87" spans="1:10" x14ac:dyDescent="0.35">
      <c r="A87" s="252" t="s">
        <v>2636</v>
      </c>
      <c r="B87" s="493"/>
      <c r="C87" s="492"/>
      <c r="D87" s="202" t="s">
        <v>2676</v>
      </c>
      <c r="E87" s="210"/>
      <c r="F87" s="210"/>
      <c r="G87" s="210"/>
      <c r="H87" s="210"/>
      <c r="I87" s="210"/>
      <c r="J87" s="209"/>
    </row>
    <row r="88" spans="1:10" x14ac:dyDescent="0.35">
      <c r="A88" s="252" t="s">
        <v>2636</v>
      </c>
      <c r="B88" s="493"/>
      <c r="C88" s="490" t="s">
        <v>2687</v>
      </c>
      <c r="D88" s="208" t="s">
        <v>833</v>
      </c>
      <c r="E88" s="207"/>
      <c r="F88" s="207"/>
      <c r="G88" s="207"/>
      <c r="H88" s="207"/>
      <c r="I88" s="207"/>
      <c r="J88" s="206"/>
    </row>
    <row r="89" spans="1:10" x14ac:dyDescent="0.35">
      <c r="A89" s="252" t="s">
        <v>2636</v>
      </c>
      <c r="B89" s="493"/>
      <c r="C89" s="491"/>
      <c r="D89" s="205" t="s">
        <v>2677</v>
      </c>
      <c r="E89" s="204"/>
      <c r="F89" s="204"/>
      <c r="G89" s="204"/>
      <c r="H89" s="204"/>
      <c r="I89" s="204"/>
      <c r="J89" s="203"/>
    </row>
    <row r="90" spans="1:10" x14ac:dyDescent="0.35">
      <c r="A90" s="252" t="s">
        <v>2636</v>
      </c>
      <c r="B90" s="493"/>
      <c r="C90" s="492"/>
      <c r="D90" s="202" t="s">
        <v>2676</v>
      </c>
      <c r="E90" s="210"/>
      <c r="F90" s="210"/>
      <c r="G90" s="210"/>
      <c r="H90" s="210"/>
      <c r="I90" s="210"/>
      <c r="J90" s="209"/>
    </row>
    <row r="91" spans="1:10" x14ac:dyDescent="0.35">
      <c r="A91" s="252" t="s">
        <v>2636</v>
      </c>
      <c r="B91" s="493"/>
      <c r="C91" s="490" t="s">
        <v>2686</v>
      </c>
      <c r="D91" s="208" t="s">
        <v>833</v>
      </c>
      <c r="E91" s="207"/>
      <c r="F91" s="207"/>
      <c r="G91" s="207"/>
      <c r="H91" s="207"/>
      <c r="I91" s="207"/>
      <c r="J91" s="206"/>
    </row>
    <row r="92" spans="1:10" x14ac:dyDescent="0.35">
      <c r="A92" s="252" t="s">
        <v>2636</v>
      </c>
      <c r="B92" s="493"/>
      <c r="C92" s="491"/>
      <c r="D92" s="205" t="s">
        <v>2677</v>
      </c>
      <c r="E92" s="204"/>
      <c r="F92" s="204"/>
      <c r="G92" s="204"/>
      <c r="H92" s="204"/>
      <c r="I92" s="204"/>
      <c r="J92" s="203"/>
    </row>
    <row r="93" spans="1:10" x14ac:dyDescent="0.35">
      <c r="A93" s="252" t="s">
        <v>2636</v>
      </c>
      <c r="B93" s="493"/>
      <c r="C93" s="492"/>
      <c r="D93" s="202" t="s">
        <v>2676</v>
      </c>
      <c r="E93" s="210"/>
      <c r="F93" s="210"/>
      <c r="G93" s="210"/>
      <c r="H93" s="210"/>
      <c r="I93" s="210"/>
      <c r="J93" s="209"/>
    </row>
    <row r="94" spans="1:10" x14ac:dyDescent="0.35">
      <c r="A94" s="252" t="s">
        <v>2636</v>
      </c>
      <c r="B94" s="494" t="s">
        <v>2685</v>
      </c>
      <c r="C94" s="490" t="s">
        <v>2684</v>
      </c>
      <c r="D94" s="208" t="s">
        <v>833</v>
      </c>
      <c r="E94" s="207"/>
      <c r="F94" s="207"/>
      <c r="G94" s="207"/>
      <c r="H94" s="207"/>
      <c r="I94" s="207"/>
      <c r="J94" s="206"/>
    </row>
    <row r="95" spans="1:10" x14ac:dyDescent="0.35">
      <c r="A95" s="252" t="s">
        <v>2636</v>
      </c>
      <c r="B95" s="494"/>
      <c r="C95" s="491"/>
      <c r="D95" s="205" t="s">
        <v>2677</v>
      </c>
      <c r="E95" s="204"/>
      <c r="F95" s="204"/>
      <c r="G95" s="204"/>
      <c r="H95" s="204"/>
      <c r="I95" s="204"/>
      <c r="J95" s="203"/>
    </row>
    <row r="96" spans="1:10" x14ac:dyDescent="0.35">
      <c r="A96" s="252" t="s">
        <v>2636</v>
      </c>
      <c r="B96" s="494"/>
      <c r="C96" s="492"/>
      <c r="D96" s="202" t="s">
        <v>2676</v>
      </c>
      <c r="E96" s="210"/>
      <c r="F96" s="210"/>
      <c r="G96" s="210"/>
      <c r="H96" s="210"/>
      <c r="I96" s="210"/>
      <c r="J96" s="209"/>
    </row>
    <row r="97" spans="1:10" x14ac:dyDescent="0.35">
      <c r="A97" s="252" t="s">
        <v>2636</v>
      </c>
      <c r="B97" s="494"/>
      <c r="C97" s="490" t="s">
        <v>2683</v>
      </c>
      <c r="D97" s="208" t="s">
        <v>833</v>
      </c>
      <c r="E97" s="207"/>
      <c r="F97" s="207"/>
      <c r="G97" s="207"/>
      <c r="H97" s="207"/>
      <c r="I97" s="207"/>
      <c r="J97" s="206"/>
    </row>
    <row r="98" spans="1:10" x14ac:dyDescent="0.35">
      <c r="A98" s="252" t="s">
        <v>2636</v>
      </c>
      <c r="B98" s="494"/>
      <c r="C98" s="491"/>
      <c r="D98" s="205" t="s">
        <v>2677</v>
      </c>
      <c r="E98" s="204"/>
      <c r="F98" s="204"/>
      <c r="G98" s="204"/>
      <c r="H98" s="204"/>
      <c r="I98" s="204"/>
      <c r="J98" s="203"/>
    </row>
    <row r="99" spans="1:10" x14ac:dyDescent="0.35">
      <c r="A99" s="252" t="s">
        <v>2636</v>
      </c>
      <c r="B99" s="494"/>
      <c r="C99" s="492"/>
      <c r="D99" s="202" t="s">
        <v>2676</v>
      </c>
      <c r="E99" s="210"/>
      <c r="F99" s="210"/>
      <c r="G99" s="210"/>
      <c r="H99" s="210"/>
      <c r="I99" s="210"/>
      <c r="J99" s="209"/>
    </row>
    <row r="100" spans="1:10" x14ac:dyDescent="0.35">
      <c r="A100" s="252" t="s">
        <v>2636</v>
      </c>
      <c r="B100" s="494"/>
      <c r="C100" s="490" t="s">
        <v>2682</v>
      </c>
      <c r="D100" s="208" t="s">
        <v>833</v>
      </c>
      <c r="E100" s="207"/>
      <c r="F100" s="207"/>
      <c r="G100" s="207"/>
      <c r="H100" s="207"/>
      <c r="I100" s="207"/>
      <c r="J100" s="206"/>
    </row>
    <row r="101" spans="1:10" x14ac:dyDescent="0.35">
      <c r="A101" s="252" t="s">
        <v>2636</v>
      </c>
      <c r="B101" s="494"/>
      <c r="C101" s="491"/>
      <c r="D101" s="205" t="s">
        <v>2677</v>
      </c>
      <c r="E101" s="204"/>
      <c r="F101" s="204"/>
      <c r="G101" s="204"/>
      <c r="H101" s="204"/>
      <c r="I101" s="204"/>
      <c r="J101" s="203"/>
    </row>
    <row r="102" spans="1:10" x14ac:dyDescent="0.35">
      <c r="A102" s="252" t="s">
        <v>2636</v>
      </c>
      <c r="B102" s="494"/>
      <c r="C102" s="492"/>
      <c r="D102" s="202" t="s">
        <v>2676</v>
      </c>
      <c r="E102" s="210"/>
      <c r="F102" s="210"/>
      <c r="G102" s="210"/>
      <c r="H102" s="210"/>
      <c r="I102" s="210"/>
      <c r="J102" s="209"/>
    </row>
    <row r="103" spans="1:10" x14ac:dyDescent="0.35">
      <c r="A103" s="252" t="s">
        <v>2636</v>
      </c>
      <c r="B103" s="494"/>
      <c r="C103" s="490" t="s">
        <v>2681</v>
      </c>
      <c r="D103" s="208" t="s">
        <v>833</v>
      </c>
      <c r="E103" s="207"/>
      <c r="F103" s="207"/>
      <c r="G103" s="207"/>
      <c r="H103" s="207"/>
      <c r="I103" s="207"/>
      <c r="J103" s="206"/>
    </row>
    <row r="104" spans="1:10" x14ac:dyDescent="0.35">
      <c r="A104" s="252" t="s">
        <v>2636</v>
      </c>
      <c r="B104" s="494"/>
      <c r="C104" s="491"/>
      <c r="D104" s="205" t="s">
        <v>2677</v>
      </c>
      <c r="E104" s="204"/>
      <c r="F104" s="204"/>
      <c r="G104" s="204"/>
      <c r="H104" s="204"/>
      <c r="I104" s="204"/>
      <c r="J104" s="203"/>
    </row>
    <row r="105" spans="1:10" x14ac:dyDescent="0.35">
      <c r="A105" s="252" t="s">
        <v>2636</v>
      </c>
      <c r="B105" s="494"/>
      <c r="C105" s="492"/>
      <c r="D105" s="202" t="s">
        <v>2676</v>
      </c>
      <c r="E105" s="210"/>
      <c r="F105" s="210"/>
      <c r="G105" s="210"/>
      <c r="H105" s="210"/>
      <c r="I105" s="210"/>
      <c r="J105" s="209"/>
    </row>
    <row r="106" spans="1:10" x14ac:dyDescent="0.35">
      <c r="A106" s="252" t="s">
        <v>2636</v>
      </c>
      <c r="B106" s="494" t="s">
        <v>2680</v>
      </c>
      <c r="C106" s="490" t="s">
        <v>2679</v>
      </c>
      <c r="D106" s="208" t="s">
        <v>833</v>
      </c>
      <c r="E106" s="207"/>
      <c r="F106" s="207"/>
      <c r="G106" s="207"/>
      <c r="H106" s="207"/>
      <c r="I106" s="207"/>
      <c r="J106" s="206"/>
    </row>
    <row r="107" spans="1:10" x14ac:dyDescent="0.35">
      <c r="A107" s="252" t="s">
        <v>2636</v>
      </c>
      <c r="B107" s="494"/>
      <c r="C107" s="491"/>
      <c r="D107" s="205" t="s">
        <v>2677</v>
      </c>
      <c r="E107" s="204"/>
      <c r="F107" s="204"/>
      <c r="G107" s="204"/>
      <c r="H107" s="204"/>
      <c r="I107" s="204"/>
      <c r="J107" s="203"/>
    </row>
    <row r="108" spans="1:10" x14ac:dyDescent="0.35">
      <c r="A108" s="252" t="s">
        <v>2636</v>
      </c>
      <c r="B108" s="494"/>
      <c r="C108" s="492"/>
      <c r="D108" s="202" t="s">
        <v>2676</v>
      </c>
      <c r="E108" s="210"/>
      <c r="F108" s="210"/>
      <c r="G108" s="210"/>
      <c r="H108" s="210"/>
      <c r="I108" s="210"/>
      <c r="J108" s="209"/>
    </row>
    <row r="109" spans="1:10" x14ac:dyDescent="0.35">
      <c r="A109" s="252" t="s">
        <v>2636</v>
      </c>
      <c r="B109" s="494"/>
      <c r="C109" s="490" t="s">
        <v>2678</v>
      </c>
      <c r="D109" s="208" t="s">
        <v>833</v>
      </c>
      <c r="E109" s="207"/>
      <c r="F109" s="207"/>
      <c r="G109" s="207"/>
      <c r="H109" s="207"/>
      <c r="I109" s="207"/>
      <c r="J109" s="206"/>
    </row>
    <row r="110" spans="1:10" x14ac:dyDescent="0.35">
      <c r="A110" s="252" t="s">
        <v>2636</v>
      </c>
      <c r="B110" s="487"/>
      <c r="C110" s="491"/>
      <c r="D110" s="205" t="s">
        <v>2677</v>
      </c>
      <c r="E110" s="204"/>
      <c r="F110" s="204"/>
      <c r="G110" s="204"/>
      <c r="H110" s="204"/>
      <c r="I110" s="204"/>
      <c r="J110" s="203"/>
    </row>
    <row r="111" spans="1:10" x14ac:dyDescent="0.35">
      <c r="A111" s="252" t="s">
        <v>2636</v>
      </c>
      <c r="B111" s="487"/>
      <c r="C111" s="492"/>
      <c r="D111" s="202" t="s">
        <v>2676</v>
      </c>
      <c r="E111" s="201"/>
      <c r="F111" s="201"/>
      <c r="G111" s="201"/>
      <c r="H111" s="201"/>
      <c r="I111" s="201"/>
      <c r="J111" s="200"/>
    </row>
    <row r="112" spans="1:10" s="199" customFormat="1" ht="27.75" customHeight="1" x14ac:dyDescent="0.35">
      <c r="A112" s="495" t="s">
        <v>2704</v>
      </c>
      <c r="B112" s="496"/>
      <c r="C112" s="496"/>
      <c r="D112" s="497"/>
      <c r="E112" s="251">
        <f>SUM(E79:E111)</f>
        <v>0</v>
      </c>
      <c r="F112" s="251">
        <f t="shared" ref="F112" si="6">SUM(F79:F111)</f>
        <v>0</v>
      </c>
      <c r="G112" s="251">
        <f t="shared" ref="G112" si="7">SUM(G79:G111)</f>
        <v>0</v>
      </c>
      <c r="H112" s="251">
        <f t="shared" ref="H112" si="8">SUM(H79:H111)</f>
        <v>0</v>
      </c>
      <c r="I112" s="251">
        <f t="shared" ref="I112" si="9">SUM(I79:I111)</f>
        <v>0</v>
      </c>
      <c r="J112" s="251">
        <f t="shared" ref="J112" si="10">SUM(J79:J111)</f>
        <v>0</v>
      </c>
    </row>
    <row r="113" spans="1:10" s="4" customFormat="1" ht="33" customHeight="1" x14ac:dyDescent="0.35">
      <c r="A113" s="495" t="s">
        <v>2633</v>
      </c>
      <c r="B113" s="496"/>
      <c r="C113" s="496"/>
      <c r="D113" s="497"/>
      <c r="E113" s="251">
        <f>+E112+E78+E44</f>
        <v>0</v>
      </c>
      <c r="F113" s="251">
        <f t="shared" ref="F113:J113" si="11">+F112+F78+F44</f>
        <v>0</v>
      </c>
      <c r="G113" s="251">
        <f t="shared" si="11"/>
        <v>0</v>
      </c>
      <c r="H113" s="251">
        <f t="shared" si="11"/>
        <v>0</v>
      </c>
      <c r="I113" s="251">
        <f t="shared" si="11"/>
        <v>0</v>
      </c>
      <c r="J113" s="251">
        <f t="shared" si="11"/>
        <v>0</v>
      </c>
    </row>
    <row r="114" spans="1:10" x14ac:dyDescent="0.35">
      <c r="A114" t="s">
        <v>2609</v>
      </c>
    </row>
    <row r="115" spans="1:10" x14ac:dyDescent="0.35">
      <c r="A115" t="s">
        <v>2610</v>
      </c>
    </row>
  </sheetData>
  <mergeCells count="60">
    <mergeCell ref="A113:D113"/>
    <mergeCell ref="A9:A10"/>
    <mergeCell ref="A3:A6"/>
    <mergeCell ref="A44:D44"/>
    <mergeCell ref="A8:C8"/>
    <mergeCell ref="A78:D78"/>
    <mergeCell ref="A112:D112"/>
    <mergeCell ref="B106:B111"/>
    <mergeCell ref="C106:C108"/>
    <mergeCell ref="C109:C111"/>
    <mergeCell ref="B72:B77"/>
    <mergeCell ref="C72:C74"/>
    <mergeCell ref="C75:C77"/>
    <mergeCell ref="B79:B81"/>
    <mergeCell ref="C79:C81"/>
    <mergeCell ref="B82:B93"/>
    <mergeCell ref="C82:C84"/>
    <mergeCell ref="B60:B71"/>
    <mergeCell ref="C60:C62"/>
    <mergeCell ref="C63:C65"/>
    <mergeCell ref="C66:C68"/>
    <mergeCell ref="C69:C71"/>
    <mergeCell ref="C103:C105"/>
    <mergeCell ref="C85:C87"/>
    <mergeCell ref="C88:C90"/>
    <mergeCell ref="C91:C93"/>
    <mergeCell ref="B94:B105"/>
    <mergeCell ref="C94:C96"/>
    <mergeCell ref="C97:C99"/>
    <mergeCell ref="C100:C102"/>
    <mergeCell ref="B26:B37"/>
    <mergeCell ref="B38:B43"/>
    <mergeCell ref="C48:C50"/>
    <mergeCell ref="C51:C53"/>
    <mergeCell ref="C54:C56"/>
    <mergeCell ref="B45:B47"/>
    <mergeCell ref="B48:B59"/>
    <mergeCell ref="C57:C59"/>
    <mergeCell ref="C26:C28"/>
    <mergeCell ref="C29:C31"/>
    <mergeCell ref="C32:C34"/>
    <mergeCell ref="C35:C37"/>
    <mergeCell ref="C38:C40"/>
    <mergeCell ref="C41:C43"/>
    <mergeCell ref="C45:C47"/>
    <mergeCell ref="B11:B13"/>
    <mergeCell ref="C11:C13"/>
    <mergeCell ref="B14:B25"/>
    <mergeCell ref="C14:C16"/>
    <mergeCell ref="C17:C19"/>
    <mergeCell ref="C20:C22"/>
    <mergeCell ref="C23:C25"/>
    <mergeCell ref="B3:J3"/>
    <mergeCell ref="B4:J4"/>
    <mergeCell ref="B5:J5"/>
    <mergeCell ref="B6:J6"/>
    <mergeCell ref="B9:B10"/>
    <mergeCell ref="C9:C10"/>
    <mergeCell ref="D9:D10"/>
    <mergeCell ref="E9:J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2"/>
  <sheetViews>
    <sheetView zoomScale="70" zoomScaleNormal="70" workbookViewId="0">
      <selection activeCell="A8" sqref="A8:C8"/>
    </sheetView>
  </sheetViews>
  <sheetFormatPr baseColWidth="10" defaultRowHeight="14.5" x14ac:dyDescent="0.35"/>
  <cols>
    <col min="1" max="1" width="28" customWidth="1"/>
    <col min="2" max="2" width="31.1796875" style="4" customWidth="1"/>
    <col min="3" max="3" width="38.54296875" style="4" customWidth="1"/>
    <col min="4" max="4" width="15.26953125" style="4" customWidth="1"/>
    <col min="5" max="5" width="40.453125" customWidth="1"/>
    <col min="6" max="11" width="17.81640625" customWidth="1"/>
  </cols>
  <sheetData>
    <row r="1" spans="1:14" ht="30" x14ac:dyDescent="0.35">
      <c r="A1" s="253" t="s">
        <v>2705</v>
      </c>
      <c r="D1"/>
    </row>
    <row r="2" spans="1:14" ht="25" x14ac:dyDescent="0.5">
      <c r="A2" s="143" t="s">
        <v>2745</v>
      </c>
      <c r="D2"/>
    </row>
    <row r="3" spans="1:14" ht="34" customHeight="1" x14ac:dyDescent="0.35">
      <c r="A3" s="503" t="s">
        <v>2617</v>
      </c>
      <c r="B3" s="478" t="s">
        <v>2748</v>
      </c>
      <c r="C3" s="478"/>
      <c r="D3" s="478"/>
      <c r="E3" s="478"/>
      <c r="F3" s="478"/>
      <c r="G3" s="478"/>
      <c r="H3" s="478"/>
      <c r="I3" s="478"/>
      <c r="J3" s="478"/>
      <c r="K3" s="479"/>
    </row>
    <row r="4" spans="1:14" ht="82" customHeight="1" x14ac:dyDescent="0.35">
      <c r="A4" s="504"/>
      <c r="B4" s="480" t="s">
        <v>2696</v>
      </c>
      <c r="C4" s="480"/>
      <c r="D4" s="480"/>
      <c r="E4" s="480"/>
      <c r="F4" s="480"/>
      <c r="G4" s="480"/>
      <c r="H4" s="480"/>
      <c r="I4" s="480"/>
      <c r="J4" s="480"/>
      <c r="K4" s="481"/>
    </row>
    <row r="5" spans="1:14" ht="34" customHeight="1" x14ac:dyDescent="0.35">
      <c r="A5" s="504"/>
      <c r="B5" s="482" t="s">
        <v>2695</v>
      </c>
      <c r="C5" s="482"/>
      <c r="D5" s="482"/>
      <c r="E5" s="482"/>
      <c r="F5" s="482"/>
      <c r="G5" s="482"/>
      <c r="H5" s="482"/>
      <c r="I5" s="482"/>
      <c r="J5" s="482"/>
      <c r="K5" s="483"/>
    </row>
    <row r="6" spans="1:14" ht="34" customHeight="1" x14ac:dyDescent="0.35">
      <c r="A6" s="505"/>
      <c r="B6" s="484" t="s">
        <v>2707</v>
      </c>
      <c r="C6" s="484"/>
      <c r="D6" s="484"/>
      <c r="E6" s="484"/>
      <c r="F6" s="484"/>
      <c r="G6" s="484"/>
      <c r="H6" s="484"/>
      <c r="I6" s="484"/>
      <c r="J6" s="484"/>
      <c r="K6" s="485"/>
    </row>
    <row r="7" spans="1:14" x14ac:dyDescent="0.35">
      <c r="D7"/>
    </row>
    <row r="8" spans="1:14" x14ac:dyDescent="0.35">
      <c r="A8" s="501" t="s">
        <v>2673</v>
      </c>
      <c r="B8" s="501"/>
      <c r="C8" s="501"/>
      <c r="D8"/>
    </row>
    <row r="9" spans="1:14" s="4" customFormat="1" x14ac:dyDescent="0.35">
      <c r="A9" s="486" t="s">
        <v>552</v>
      </c>
      <c r="B9" s="486" t="s">
        <v>2703</v>
      </c>
      <c r="C9" s="486" t="s">
        <v>2694</v>
      </c>
      <c r="D9" s="486" t="s">
        <v>67</v>
      </c>
      <c r="E9" s="486" t="s">
        <v>2746</v>
      </c>
      <c r="F9" s="486" t="s">
        <v>2693</v>
      </c>
      <c r="G9" s="486"/>
      <c r="H9" s="486"/>
      <c r="I9" s="486"/>
      <c r="J9" s="486"/>
      <c r="K9" s="486"/>
    </row>
    <row r="10" spans="1:14" s="4" customFormat="1" x14ac:dyDescent="0.35">
      <c r="A10" s="486"/>
      <c r="B10" s="486"/>
      <c r="C10" s="486"/>
      <c r="D10" s="502"/>
      <c r="E10" s="502"/>
      <c r="F10" s="221" t="s">
        <v>2637</v>
      </c>
      <c r="G10" s="221" t="s">
        <v>2638</v>
      </c>
      <c r="H10" s="211">
        <v>2021</v>
      </c>
      <c r="I10" s="211">
        <v>2022</v>
      </c>
      <c r="J10" s="211">
        <v>2023</v>
      </c>
      <c r="K10" s="211">
        <v>2024</v>
      </c>
      <c r="L10" s="220"/>
      <c r="M10" s="220"/>
      <c r="N10" s="220"/>
    </row>
    <row r="11" spans="1:14" ht="26.15" customHeight="1" x14ac:dyDescent="0.35">
      <c r="A11" s="126" t="s">
        <v>38</v>
      </c>
      <c r="B11" s="494" t="s">
        <v>2692</v>
      </c>
      <c r="C11" s="493" t="s">
        <v>2691</v>
      </c>
      <c r="D11" s="213" t="s">
        <v>2698</v>
      </c>
      <c r="E11" s="208"/>
      <c r="F11" s="207"/>
      <c r="G11" s="207"/>
      <c r="H11" s="207"/>
      <c r="I11" s="207"/>
      <c r="J11" s="207"/>
      <c r="K11" s="206"/>
    </row>
    <row r="12" spans="1:14" ht="26.15" customHeight="1" x14ac:dyDescent="0.35">
      <c r="A12" s="126" t="s">
        <v>38</v>
      </c>
      <c r="B12" s="494"/>
      <c r="C12" s="493"/>
      <c r="D12" s="212" t="s">
        <v>2697</v>
      </c>
      <c r="E12" s="202"/>
      <c r="F12" s="210"/>
      <c r="G12" s="210"/>
      <c r="H12" s="210"/>
      <c r="I12" s="210"/>
      <c r="J12" s="210"/>
      <c r="K12" s="209"/>
    </row>
    <row r="13" spans="1:14" x14ac:dyDescent="0.35">
      <c r="A13" s="126" t="s">
        <v>38</v>
      </c>
      <c r="B13" s="493" t="s">
        <v>2690</v>
      </c>
      <c r="C13" s="493" t="s">
        <v>2689</v>
      </c>
      <c r="D13" s="213" t="s">
        <v>2698</v>
      </c>
      <c r="E13" s="208"/>
      <c r="F13" s="207"/>
      <c r="G13" s="207"/>
      <c r="H13" s="207"/>
      <c r="I13" s="207"/>
      <c r="J13" s="207"/>
      <c r="K13" s="206"/>
    </row>
    <row r="14" spans="1:14" x14ac:dyDescent="0.35">
      <c r="A14" s="126" t="s">
        <v>38</v>
      </c>
      <c r="B14" s="493"/>
      <c r="C14" s="493"/>
      <c r="D14" s="212" t="s">
        <v>2697</v>
      </c>
      <c r="E14" s="202"/>
      <c r="F14" s="210"/>
      <c r="G14" s="210"/>
      <c r="H14" s="210"/>
      <c r="I14" s="210"/>
      <c r="J14" s="210"/>
      <c r="K14" s="209"/>
    </row>
    <row r="15" spans="1:14" x14ac:dyDescent="0.35">
      <c r="A15" s="126" t="s">
        <v>38</v>
      </c>
      <c r="B15" s="493"/>
      <c r="C15" s="493" t="s">
        <v>2688</v>
      </c>
      <c r="D15" s="213" t="s">
        <v>2698</v>
      </c>
      <c r="E15" s="208"/>
      <c r="F15" s="207"/>
      <c r="G15" s="207"/>
      <c r="H15" s="207"/>
      <c r="I15" s="207"/>
      <c r="J15" s="207"/>
      <c r="K15" s="206"/>
    </row>
    <row r="16" spans="1:14" x14ac:dyDescent="0.35">
      <c r="A16" s="126" t="s">
        <v>38</v>
      </c>
      <c r="B16" s="493"/>
      <c r="C16" s="493"/>
      <c r="D16" s="212" t="s">
        <v>2697</v>
      </c>
      <c r="E16" s="202"/>
      <c r="F16" s="210"/>
      <c r="G16" s="210"/>
      <c r="H16" s="210"/>
      <c r="I16" s="210"/>
      <c r="J16" s="210"/>
      <c r="K16" s="209"/>
    </row>
    <row r="17" spans="1:11" x14ac:dyDescent="0.35">
      <c r="A17" s="126" t="s">
        <v>38</v>
      </c>
      <c r="B17" s="493"/>
      <c r="C17" s="493" t="s">
        <v>2687</v>
      </c>
      <c r="D17" s="213" t="s">
        <v>2698</v>
      </c>
      <c r="E17" s="208"/>
      <c r="F17" s="207"/>
      <c r="G17" s="207"/>
      <c r="H17" s="207"/>
      <c r="I17" s="207"/>
      <c r="J17" s="207"/>
      <c r="K17" s="206"/>
    </row>
    <row r="18" spans="1:11" x14ac:dyDescent="0.35">
      <c r="A18" s="126" t="s">
        <v>38</v>
      </c>
      <c r="B18" s="493"/>
      <c r="C18" s="493"/>
      <c r="D18" s="212" t="s">
        <v>2697</v>
      </c>
      <c r="E18" s="202"/>
      <c r="F18" s="210"/>
      <c r="G18" s="210"/>
      <c r="H18" s="210"/>
      <c r="I18" s="210"/>
      <c r="J18" s="210"/>
      <c r="K18" s="209"/>
    </row>
    <row r="19" spans="1:11" x14ac:dyDescent="0.35">
      <c r="A19" s="126" t="s">
        <v>38</v>
      </c>
      <c r="B19" s="493"/>
      <c r="C19" s="493" t="s">
        <v>2686</v>
      </c>
      <c r="D19" s="213" t="s">
        <v>2698</v>
      </c>
      <c r="E19" s="208"/>
      <c r="F19" s="207"/>
      <c r="G19" s="207"/>
      <c r="H19" s="207"/>
      <c r="I19" s="207"/>
      <c r="J19" s="207"/>
      <c r="K19" s="206"/>
    </row>
    <row r="20" spans="1:11" x14ac:dyDescent="0.35">
      <c r="A20" s="126" t="s">
        <v>38</v>
      </c>
      <c r="B20" s="493"/>
      <c r="C20" s="493"/>
      <c r="D20" s="212" t="s">
        <v>2697</v>
      </c>
      <c r="E20" s="202"/>
      <c r="F20" s="210"/>
      <c r="G20" s="210"/>
      <c r="H20" s="210"/>
      <c r="I20" s="210"/>
      <c r="J20" s="210"/>
      <c r="K20" s="209"/>
    </row>
    <row r="21" spans="1:11" x14ac:dyDescent="0.35">
      <c r="A21" s="126" t="s">
        <v>38</v>
      </c>
      <c r="B21" s="494" t="s">
        <v>2685</v>
      </c>
      <c r="C21" s="493" t="s">
        <v>2684</v>
      </c>
      <c r="D21" s="213" t="s">
        <v>2698</v>
      </c>
      <c r="E21" s="208"/>
      <c r="F21" s="207"/>
      <c r="G21" s="207"/>
      <c r="H21" s="207"/>
      <c r="I21" s="207"/>
      <c r="J21" s="207"/>
      <c r="K21" s="206"/>
    </row>
    <row r="22" spans="1:11" x14ac:dyDescent="0.35">
      <c r="A22" s="126" t="s">
        <v>38</v>
      </c>
      <c r="B22" s="494"/>
      <c r="C22" s="493"/>
      <c r="D22" s="212" t="s">
        <v>2697</v>
      </c>
      <c r="E22" s="202"/>
      <c r="F22" s="210"/>
      <c r="G22" s="210"/>
      <c r="H22" s="210"/>
      <c r="I22" s="210"/>
      <c r="J22" s="210"/>
      <c r="K22" s="209"/>
    </row>
    <row r="23" spans="1:11" x14ac:dyDescent="0.35">
      <c r="A23" s="126" t="s">
        <v>38</v>
      </c>
      <c r="B23" s="494"/>
      <c r="C23" s="493" t="s">
        <v>2683</v>
      </c>
      <c r="D23" s="213" t="s">
        <v>2698</v>
      </c>
      <c r="E23" s="208"/>
      <c r="F23" s="207"/>
      <c r="G23" s="207"/>
      <c r="H23" s="207"/>
      <c r="I23" s="207"/>
      <c r="J23" s="207"/>
      <c r="K23" s="206"/>
    </row>
    <row r="24" spans="1:11" x14ac:dyDescent="0.35">
      <c r="A24" s="126" t="s">
        <v>38</v>
      </c>
      <c r="B24" s="494"/>
      <c r="C24" s="493"/>
      <c r="D24" s="212" t="s">
        <v>2697</v>
      </c>
      <c r="E24" s="202"/>
      <c r="F24" s="210"/>
      <c r="G24" s="210"/>
      <c r="H24" s="210"/>
      <c r="I24" s="210"/>
      <c r="J24" s="210"/>
      <c r="K24" s="209"/>
    </row>
    <row r="25" spans="1:11" x14ac:dyDescent="0.35">
      <c r="A25" s="126" t="s">
        <v>38</v>
      </c>
      <c r="B25" s="494"/>
      <c r="C25" s="493" t="s">
        <v>2682</v>
      </c>
      <c r="D25" s="213" t="s">
        <v>2698</v>
      </c>
      <c r="E25" s="208"/>
      <c r="F25" s="207"/>
      <c r="G25" s="207"/>
      <c r="H25" s="207"/>
      <c r="I25" s="207"/>
      <c r="J25" s="207"/>
      <c r="K25" s="206"/>
    </row>
    <row r="26" spans="1:11" x14ac:dyDescent="0.35">
      <c r="A26" s="126" t="s">
        <v>38</v>
      </c>
      <c r="B26" s="494"/>
      <c r="C26" s="493"/>
      <c r="D26" s="212" t="s">
        <v>2697</v>
      </c>
      <c r="E26" s="202"/>
      <c r="F26" s="210"/>
      <c r="G26" s="210"/>
      <c r="H26" s="210"/>
      <c r="I26" s="210"/>
      <c r="J26" s="210"/>
      <c r="K26" s="209"/>
    </row>
    <row r="27" spans="1:11" x14ac:dyDescent="0.35">
      <c r="A27" s="126" t="s">
        <v>38</v>
      </c>
      <c r="B27" s="494"/>
      <c r="C27" s="493" t="s">
        <v>2681</v>
      </c>
      <c r="D27" s="213" t="s">
        <v>2698</v>
      </c>
      <c r="E27" s="208"/>
      <c r="F27" s="207"/>
      <c r="G27" s="207"/>
      <c r="H27" s="207"/>
      <c r="I27" s="207"/>
      <c r="J27" s="207"/>
      <c r="K27" s="206"/>
    </row>
    <row r="28" spans="1:11" x14ac:dyDescent="0.35">
      <c r="A28" s="126" t="s">
        <v>38</v>
      </c>
      <c r="B28" s="494"/>
      <c r="C28" s="493"/>
      <c r="D28" s="212" t="s">
        <v>2697</v>
      </c>
      <c r="E28" s="202"/>
      <c r="F28" s="210"/>
      <c r="G28" s="210"/>
      <c r="H28" s="210"/>
      <c r="I28" s="210"/>
      <c r="J28" s="210"/>
      <c r="K28" s="209"/>
    </row>
    <row r="29" spans="1:11" x14ac:dyDescent="0.35">
      <c r="A29" s="126" t="s">
        <v>38</v>
      </c>
      <c r="B29" s="494" t="s">
        <v>2680</v>
      </c>
      <c r="C29" s="493" t="s">
        <v>2679</v>
      </c>
      <c r="D29" s="213" t="s">
        <v>2698</v>
      </c>
      <c r="E29" s="208"/>
      <c r="F29" s="207"/>
      <c r="G29" s="207"/>
      <c r="H29" s="207"/>
      <c r="I29" s="207"/>
      <c r="J29" s="207"/>
      <c r="K29" s="206"/>
    </row>
    <row r="30" spans="1:11" x14ac:dyDescent="0.35">
      <c r="A30" s="126" t="s">
        <v>38</v>
      </c>
      <c r="B30" s="494"/>
      <c r="C30" s="493"/>
      <c r="D30" s="212" t="s">
        <v>2697</v>
      </c>
      <c r="E30" s="202"/>
      <c r="F30" s="210"/>
      <c r="G30" s="210"/>
      <c r="H30" s="210"/>
      <c r="I30" s="210"/>
      <c r="J30" s="210"/>
      <c r="K30" s="209"/>
    </row>
    <row r="31" spans="1:11" x14ac:dyDescent="0.35">
      <c r="A31" s="126" t="s">
        <v>38</v>
      </c>
      <c r="B31" s="494"/>
      <c r="C31" s="493" t="s">
        <v>2678</v>
      </c>
      <c r="D31" s="213" t="s">
        <v>2698</v>
      </c>
      <c r="E31" s="208"/>
      <c r="F31" s="207"/>
      <c r="G31" s="207"/>
      <c r="H31" s="207"/>
      <c r="I31" s="207"/>
      <c r="J31" s="207"/>
      <c r="K31" s="206"/>
    </row>
    <row r="32" spans="1:11" x14ac:dyDescent="0.35">
      <c r="A32" s="126" t="s">
        <v>38</v>
      </c>
      <c r="B32" s="487"/>
      <c r="C32" s="490"/>
      <c r="D32" s="219" t="s">
        <v>2697</v>
      </c>
      <c r="E32" s="218"/>
      <c r="F32" s="201"/>
      <c r="G32" s="201"/>
      <c r="H32" s="201"/>
      <c r="I32" s="201"/>
      <c r="J32" s="201"/>
      <c r="K32" s="200"/>
    </row>
    <row r="33" spans="1:11" s="199" customFormat="1" ht="27.75" customHeight="1" x14ac:dyDescent="0.35">
      <c r="A33" s="495" t="s">
        <v>2634</v>
      </c>
      <c r="B33" s="496"/>
      <c r="C33" s="496"/>
      <c r="D33" s="496"/>
      <c r="E33" s="497"/>
      <c r="F33" s="251">
        <f>SUM(F11:F32)</f>
        <v>0</v>
      </c>
      <c r="G33" s="251">
        <f t="shared" ref="G33:K33" si="0">SUM(G11:G32)</f>
        <v>0</v>
      </c>
      <c r="H33" s="251">
        <f t="shared" si="0"/>
        <v>0</v>
      </c>
      <c r="I33" s="251">
        <f t="shared" si="0"/>
        <v>0</v>
      </c>
      <c r="J33" s="251">
        <f t="shared" si="0"/>
        <v>0</v>
      </c>
      <c r="K33" s="251">
        <f t="shared" si="0"/>
        <v>0</v>
      </c>
    </row>
    <row r="34" spans="1:11" ht="14.5" customHeight="1" x14ac:dyDescent="0.35">
      <c r="A34" s="130" t="s">
        <v>40</v>
      </c>
      <c r="B34" s="489" t="s">
        <v>2692</v>
      </c>
      <c r="C34" s="493" t="s">
        <v>2691</v>
      </c>
      <c r="D34" s="217" t="s">
        <v>2698</v>
      </c>
      <c r="E34" s="216"/>
      <c r="F34" s="215"/>
      <c r="G34" s="215"/>
      <c r="H34" s="215"/>
      <c r="I34" s="215"/>
      <c r="J34" s="215"/>
      <c r="K34" s="214"/>
    </row>
    <row r="35" spans="1:11" x14ac:dyDescent="0.35">
      <c r="A35" s="130" t="s">
        <v>40</v>
      </c>
      <c r="B35" s="494"/>
      <c r="C35" s="493"/>
      <c r="D35" s="212" t="s">
        <v>2697</v>
      </c>
      <c r="E35" s="202"/>
      <c r="F35" s="210"/>
      <c r="G35" s="210"/>
      <c r="H35" s="210"/>
      <c r="I35" s="210"/>
      <c r="J35" s="210"/>
      <c r="K35" s="209"/>
    </row>
    <row r="36" spans="1:11" x14ac:dyDescent="0.35">
      <c r="A36" s="130" t="s">
        <v>40</v>
      </c>
      <c r="B36" s="493" t="s">
        <v>2690</v>
      </c>
      <c r="C36" s="493" t="s">
        <v>2689</v>
      </c>
      <c r="D36" s="213" t="s">
        <v>2698</v>
      </c>
      <c r="E36" s="208"/>
      <c r="F36" s="207"/>
      <c r="G36" s="207"/>
      <c r="H36" s="207"/>
      <c r="I36" s="207"/>
      <c r="J36" s="207"/>
      <c r="K36" s="206"/>
    </row>
    <row r="37" spans="1:11" x14ac:dyDescent="0.35">
      <c r="A37" s="130" t="s">
        <v>40</v>
      </c>
      <c r="B37" s="493"/>
      <c r="C37" s="493"/>
      <c r="D37" s="212" t="s">
        <v>2697</v>
      </c>
      <c r="E37" s="202"/>
      <c r="F37" s="210"/>
      <c r="G37" s="210"/>
      <c r="H37" s="210"/>
      <c r="I37" s="210"/>
      <c r="J37" s="210"/>
      <c r="K37" s="209"/>
    </row>
    <row r="38" spans="1:11" x14ac:dyDescent="0.35">
      <c r="A38" s="130" t="s">
        <v>40</v>
      </c>
      <c r="B38" s="493"/>
      <c r="C38" s="493" t="s">
        <v>2688</v>
      </c>
      <c r="D38" s="213" t="s">
        <v>2698</v>
      </c>
      <c r="E38" s="208"/>
      <c r="F38" s="207"/>
      <c r="G38" s="207"/>
      <c r="H38" s="207"/>
      <c r="I38" s="207"/>
      <c r="J38" s="207"/>
      <c r="K38" s="206"/>
    </row>
    <row r="39" spans="1:11" x14ac:dyDescent="0.35">
      <c r="A39" s="130" t="s">
        <v>40</v>
      </c>
      <c r="B39" s="493"/>
      <c r="C39" s="493"/>
      <c r="D39" s="212" t="s">
        <v>2697</v>
      </c>
      <c r="E39" s="202"/>
      <c r="F39" s="210"/>
      <c r="G39" s="210"/>
      <c r="H39" s="210"/>
      <c r="I39" s="210"/>
      <c r="J39" s="210"/>
      <c r="K39" s="209"/>
    </row>
    <row r="40" spans="1:11" x14ac:dyDescent="0.35">
      <c r="A40" s="130" t="s">
        <v>40</v>
      </c>
      <c r="B40" s="493"/>
      <c r="C40" s="493" t="s">
        <v>2687</v>
      </c>
      <c r="D40" s="213" t="s">
        <v>2698</v>
      </c>
      <c r="E40" s="208"/>
      <c r="F40" s="207"/>
      <c r="G40" s="207"/>
      <c r="H40" s="207"/>
      <c r="I40" s="207"/>
      <c r="J40" s="207"/>
      <c r="K40" s="206"/>
    </row>
    <row r="41" spans="1:11" x14ac:dyDescent="0.35">
      <c r="A41" s="130" t="s">
        <v>40</v>
      </c>
      <c r="B41" s="493"/>
      <c r="C41" s="493"/>
      <c r="D41" s="212" t="s">
        <v>2697</v>
      </c>
      <c r="E41" s="202"/>
      <c r="F41" s="210"/>
      <c r="G41" s="210"/>
      <c r="H41" s="210"/>
      <c r="I41" s="210"/>
      <c r="J41" s="210"/>
      <c r="K41" s="209"/>
    </row>
    <row r="42" spans="1:11" x14ac:dyDescent="0.35">
      <c r="A42" s="130" t="s">
        <v>40</v>
      </c>
      <c r="B42" s="493"/>
      <c r="C42" s="493" t="s">
        <v>2686</v>
      </c>
      <c r="D42" s="213" t="s">
        <v>2698</v>
      </c>
      <c r="E42" s="208"/>
      <c r="F42" s="207"/>
      <c r="G42" s="207"/>
      <c r="H42" s="207"/>
      <c r="I42" s="207"/>
      <c r="J42" s="207"/>
      <c r="K42" s="206"/>
    </row>
    <row r="43" spans="1:11" x14ac:dyDescent="0.35">
      <c r="A43" s="130" t="s">
        <v>40</v>
      </c>
      <c r="B43" s="493"/>
      <c r="C43" s="493"/>
      <c r="D43" s="212" t="s">
        <v>2697</v>
      </c>
      <c r="E43" s="202"/>
      <c r="F43" s="210"/>
      <c r="G43" s="210"/>
      <c r="H43" s="210"/>
      <c r="I43" s="210"/>
      <c r="J43" s="210"/>
      <c r="K43" s="209"/>
    </row>
    <row r="44" spans="1:11" x14ac:dyDescent="0.35">
      <c r="A44" s="130" t="s">
        <v>40</v>
      </c>
      <c r="B44" s="494" t="s">
        <v>2685</v>
      </c>
      <c r="C44" s="493" t="s">
        <v>2684</v>
      </c>
      <c r="D44" s="213" t="s">
        <v>2698</v>
      </c>
      <c r="E44" s="208"/>
      <c r="F44" s="207"/>
      <c r="G44" s="207"/>
      <c r="H44" s="207"/>
      <c r="I44" s="207"/>
      <c r="J44" s="207"/>
      <c r="K44" s="206"/>
    </row>
    <row r="45" spans="1:11" x14ac:dyDescent="0.35">
      <c r="A45" s="130" t="s">
        <v>40</v>
      </c>
      <c r="B45" s="494"/>
      <c r="C45" s="493"/>
      <c r="D45" s="212" t="s">
        <v>2697</v>
      </c>
      <c r="E45" s="202"/>
      <c r="F45" s="210"/>
      <c r="G45" s="210"/>
      <c r="H45" s="210"/>
      <c r="I45" s="210"/>
      <c r="J45" s="210"/>
      <c r="K45" s="209"/>
    </row>
    <row r="46" spans="1:11" x14ac:dyDescent="0.35">
      <c r="A46" s="130" t="s">
        <v>40</v>
      </c>
      <c r="B46" s="494"/>
      <c r="C46" s="493" t="s">
        <v>2683</v>
      </c>
      <c r="D46" s="213" t="s">
        <v>2698</v>
      </c>
      <c r="E46" s="208"/>
      <c r="F46" s="207"/>
      <c r="G46" s="207"/>
      <c r="H46" s="207"/>
      <c r="I46" s="207"/>
      <c r="J46" s="207"/>
      <c r="K46" s="206"/>
    </row>
    <row r="47" spans="1:11" x14ac:dyDescent="0.35">
      <c r="A47" s="130" t="s">
        <v>40</v>
      </c>
      <c r="B47" s="494"/>
      <c r="C47" s="493"/>
      <c r="D47" s="212" t="s">
        <v>2697</v>
      </c>
      <c r="E47" s="202"/>
      <c r="F47" s="210"/>
      <c r="G47" s="210"/>
      <c r="H47" s="210"/>
      <c r="I47" s="210"/>
      <c r="J47" s="210"/>
      <c r="K47" s="209"/>
    </row>
    <row r="48" spans="1:11" x14ac:dyDescent="0.35">
      <c r="A48" s="130" t="s">
        <v>40</v>
      </c>
      <c r="B48" s="494"/>
      <c r="C48" s="493" t="s">
        <v>2682</v>
      </c>
      <c r="D48" s="213" t="s">
        <v>2698</v>
      </c>
      <c r="E48" s="208"/>
      <c r="F48" s="207"/>
      <c r="G48" s="207"/>
      <c r="H48" s="207"/>
      <c r="I48" s="207"/>
      <c r="J48" s="207"/>
      <c r="K48" s="206"/>
    </row>
    <row r="49" spans="1:11" x14ac:dyDescent="0.35">
      <c r="A49" s="130" t="s">
        <v>40</v>
      </c>
      <c r="B49" s="494"/>
      <c r="C49" s="493"/>
      <c r="D49" s="212" t="s">
        <v>2697</v>
      </c>
      <c r="E49" s="202"/>
      <c r="F49" s="210"/>
      <c r="G49" s="210"/>
      <c r="H49" s="210"/>
      <c r="I49" s="210"/>
      <c r="J49" s="210"/>
      <c r="K49" s="209"/>
    </row>
    <row r="50" spans="1:11" x14ac:dyDescent="0.35">
      <c r="A50" s="130" t="s">
        <v>40</v>
      </c>
      <c r="B50" s="494"/>
      <c r="C50" s="493" t="s">
        <v>2681</v>
      </c>
      <c r="D50" s="213" t="s">
        <v>2698</v>
      </c>
      <c r="E50" s="208"/>
      <c r="F50" s="207"/>
      <c r="G50" s="207"/>
      <c r="H50" s="207"/>
      <c r="I50" s="207"/>
      <c r="J50" s="207"/>
      <c r="K50" s="206"/>
    </row>
    <row r="51" spans="1:11" x14ac:dyDescent="0.35">
      <c r="A51" s="130" t="s">
        <v>40</v>
      </c>
      <c r="B51" s="494"/>
      <c r="C51" s="493"/>
      <c r="D51" s="212" t="s">
        <v>2697</v>
      </c>
      <c r="E51" s="202"/>
      <c r="F51" s="210"/>
      <c r="G51" s="210"/>
      <c r="H51" s="210"/>
      <c r="I51" s="210"/>
      <c r="J51" s="210"/>
      <c r="K51" s="209"/>
    </row>
    <row r="52" spans="1:11" x14ac:dyDescent="0.35">
      <c r="A52" s="130" t="s">
        <v>40</v>
      </c>
      <c r="B52" s="494" t="s">
        <v>2680</v>
      </c>
      <c r="C52" s="493" t="s">
        <v>2679</v>
      </c>
      <c r="D52" s="213" t="s">
        <v>2698</v>
      </c>
      <c r="E52" s="208"/>
      <c r="F52" s="207"/>
      <c r="G52" s="207"/>
      <c r="H52" s="207"/>
      <c r="I52" s="207"/>
      <c r="J52" s="207"/>
      <c r="K52" s="206"/>
    </row>
    <row r="53" spans="1:11" x14ac:dyDescent="0.35">
      <c r="A53" s="130" t="s">
        <v>40</v>
      </c>
      <c r="B53" s="494"/>
      <c r="C53" s="493"/>
      <c r="D53" s="212" t="s">
        <v>2697</v>
      </c>
      <c r="E53" s="202"/>
      <c r="F53" s="210"/>
      <c r="G53" s="210"/>
      <c r="H53" s="210"/>
      <c r="I53" s="210"/>
      <c r="J53" s="210"/>
      <c r="K53" s="209"/>
    </row>
    <row r="54" spans="1:11" x14ac:dyDescent="0.35">
      <c r="A54" s="130" t="s">
        <v>40</v>
      </c>
      <c r="B54" s="494"/>
      <c r="C54" s="493" t="s">
        <v>2678</v>
      </c>
      <c r="D54" s="213" t="s">
        <v>2698</v>
      </c>
      <c r="E54" s="208"/>
      <c r="F54" s="207"/>
      <c r="G54" s="207"/>
      <c r="H54" s="207"/>
      <c r="I54" s="207"/>
      <c r="J54" s="207"/>
      <c r="K54" s="206"/>
    </row>
    <row r="55" spans="1:11" x14ac:dyDescent="0.35">
      <c r="A55" s="130" t="s">
        <v>40</v>
      </c>
      <c r="B55" s="494"/>
      <c r="C55" s="490"/>
      <c r="D55" s="212" t="s">
        <v>2697</v>
      </c>
      <c r="E55" s="202"/>
      <c r="F55" s="210"/>
      <c r="G55" s="210"/>
      <c r="H55" s="210"/>
      <c r="I55" s="210"/>
      <c r="J55" s="210"/>
      <c r="K55" s="209"/>
    </row>
    <row r="56" spans="1:11" s="199" customFormat="1" ht="27.75" customHeight="1" x14ac:dyDescent="0.35">
      <c r="A56" s="495" t="s">
        <v>2635</v>
      </c>
      <c r="B56" s="496"/>
      <c r="C56" s="496"/>
      <c r="D56" s="496"/>
      <c r="E56" s="497"/>
      <c r="F56" s="251">
        <f>SUM(F34:F55)</f>
        <v>0</v>
      </c>
      <c r="G56" s="251">
        <f t="shared" ref="G56:K56" si="1">SUM(G34:G55)</f>
        <v>0</v>
      </c>
      <c r="H56" s="251">
        <f t="shared" si="1"/>
        <v>0</v>
      </c>
      <c r="I56" s="251">
        <f t="shared" si="1"/>
        <v>0</v>
      </c>
      <c r="J56" s="251">
        <f t="shared" si="1"/>
        <v>0</v>
      </c>
      <c r="K56" s="251">
        <f t="shared" si="1"/>
        <v>0</v>
      </c>
    </row>
    <row r="57" spans="1:11" ht="14.5" customHeight="1" x14ac:dyDescent="0.35">
      <c r="A57" s="252" t="s">
        <v>2636</v>
      </c>
      <c r="B57" s="494" t="s">
        <v>2692</v>
      </c>
      <c r="C57" s="493" t="s">
        <v>2691</v>
      </c>
      <c r="D57" s="213" t="s">
        <v>2698</v>
      </c>
      <c r="E57" s="208"/>
      <c r="F57" s="207"/>
      <c r="G57" s="207"/>
      <c r="H57" s="207"/>
      <c r="I57" s="207"/>
      <c r="J57" s="207"/>
      <c r="K57" s="206"/>
    </row>
    <row r="58" spans="1:11" x14ac:dyDescent="0.35">
      <c r="A58" s="252" t="s">
        <v>2636</v>
      </c>
      <c r="B58" s="494"/>
      <c r="C58" s="493"/>
      <c r="D58" s="212" t="s">
        <v>2697</v>
      </c>
      <c r="E58" s="202"/>
      <c r="F58" s="210"/>
      <c r="G58" s="210"/>
      <c r="H58" s="210"/>
      <c r="I58" s="210"/>
      <c r="J58" s="210"/>
      <c r="K58" s="209"/>
    </row>
    <row r="59" spans="1:11" x14ac:dyDescent="0.35">
      <c r="A59" s="252" t="s">
        <v>2636</v>
      </c>
      <c r="B59" s="493" t="s">
        <v>2690</v>
      </c>
      <c r="C59" s="493" t="s">
        <v>2689</v>
      </c>
      <c r="D59" s="213" t="s">
        <v>2698</v>
      </c>
      <c r="E59" s="208"/>
      <c r="F59" s="207"/>
      <c r="G59" s="207"/>
      <c r="H59" s="207"/>
      <c r="I59" s="207"/>
      <c r="J59" s="207"/>
      <c r="K59" s="206"/>
    </row>
    <row r="60" spans="1:11" x14ac:dyDescent="0.35">
      <c r="A60" s="252" t="s">
        <v>2636</v>
      </c>
      <c r="B60" s="493"/>
      <c r="C60" s="493"/>
      <c r="D60" s="212" t="s">
        <v>2697</v>
      </c>
      <c r="E60" s="202"/>
      <c r="F60" s="210"/>
      <c r="G60" s="210"/>
      <c r="H60" s="210"/>
      <c r="I60" s="210"/>
      <c r="J60" s="210"/>
      <c r="K60" s="209"/>
    </row>
    <row r="61" spans="1:11" x14ac:dyDescent="0.35">
      <c r="A61" s="252" t="s">
        <v>2636</v>
      </c>
      <c r="B61" s="493"/>
      <c r="C61" s="493" t="s">
        <v>2688</v>
      </c>
      <c r="D61" s="213" t="s">
        <v>2698</v>
      </c>
      <c r="E61" s="208"/>
      <c r="F61" s="207"/>
      <c r="G61" s="207"/>
      <c r="H61" s="207"/>
      <c r="I61" s="207"/>
      <c r="J61" s="207"/>
      <c r="K61" s="206"/>
    </row>
    <row r="62" spans="1:11" x14ac:dyDescent="0.35">
      <c r="A62" s="252" t="s">
        <v>2636</v>
      </c>
      <c r="B62" s="493"/>
      <c r="C62" s="493"/>
      <c r="D62" s="212" t="s">
        <v>2697</v>
      </c>
      <c r="E62" s="202"/>
      <c r="F62" s="210"/>
      <c r="G62" s="210"/>
      <c r="H62" s="210"/>
      <c r="I62" s="210"/>
      <c r="J62" s="210"/>
      <c r="K62" s="209"/>
    </row>
    <row r="63" spans="1:11" x14ac:dyDescent="0.35">
      <c r="A63" s="252" t="s">
        <v>2636</v>
      </c>
      <c r="B63" s="493"/>
      <c r="C63" s="493" t="s">
        <v>2687</v>
      </c>
      <c r="D63" s="213" t="s">
        <v>2698</v>
      </c>
      <c r="E63" s="208"/>
      <c r="F63" s="207"/>
      <c r="G63" s="207"/>
      <c r="H63" s="207"/>
      <c r="I63" s="207"/>
      <c r="J63" s="207"/>
      <c r="K63" s="206"/>
    </row>
    <row r="64" spans="1:11" x14ac:dyDescent="0.35">
      <c r="A64" s="252" t="s">
        <v>2636</v>
      </c>
      <c r="B64" s="493"/>
      <c r="C64" s="493"/>
      <c r="D64" s="212" t="s">
        <v>2697</v>
      </c>
      <c r="E64" s="202"/>
      <c r="F64" s="210"/>
      <c r="G64" s="210"/>
      <c r="H64" s="210"/>
      <c r="I64" s="210"/>
      <c r="J64" s="210"/>
      <c r="K64" s="209"/>
    </row>
    <row r="65" spans="1:11" x14ac:dyDescent="0.35">
      <c r="A65" s="252" t="s">
        <v>2636</v>
      </c>
      <c r="B65" s="493"/>
      <c r="C65" s="493" t="s">
        <v>2686</v>
      </c>
      <c r="D65" s="213" t="s">
        <v>2698</v>
      </c>
      <c r="E65" s="208"/>
      <c r="F65" s="207"/>
      <c r="G65" s="207"/>
      <c r="H65" s="207"/>
      <c r="I65" s="207"/>
      <c r="J65" s="207"/>
      <c r="K65" s="206"/>
    </row>
    <row r="66" spans="1:11" x14ac:dyDescent="0.35">
      <c r="A66" s="252" t="s">
        <v>2636</v>
      </c>
      <c r="B66" s="493"/>
      <c r="C66" s="493"/>
      <c r="D66" s="212" t="s">
        <v>2697</v>
      </c>
      <c r="E66" s="202"/>
      <c r="F66" s="210"/>
      <c r="G66" s="210"/>
      <c r="H66" s="210"/>
      <c r="I66" s="210"/>
      <c r="J66" s="210"/>
      <c r="K66" s="209"/>
    </row>
    <row r="67" spans="1:11" x14ac:dyDescent="0.35">
      <c r="A67" s="252" t="s">
        <v>2636</v>
      </c>
      <c r="B67" s="494" t="s">
        <v>2685</v>
      </c>
      <c r="C67" s="493" t="s">
        <v>2684</v>
      </c>
      <c r="D67" s="213" t="s">
        <v>2698</v>
      </c>
      <c r="E67" s="208"/>
      <c r="F67" s="207"/>
      <c r="G67" s="207"/>
      <c r="H67" s="207"/>
      <c r="I67" s="207"/>
      <c r="J67" s="207"/>
      <c r="K67" s="206"/>
    </row>
    <row r="68" spans="1:11" x14ac:dyDescent="0.35">
      <c r="A68" s="252" t="s">
        <v>2636</v>
      </c>
      <c r="B68" s="494"/>
      <c r="C68" s="493"/>
      <c r="D68" s="212" t="s">
        <v>2697</v>
      </c>
      <c r="E68" s="202"/>
      <c r="F68" s="210"/>
      <c r="G68" s="210"/>
      <c r="H68" s="210"/>
      <c r="I68" s="210"/>
      <c r="J68" s="210"/>
      <c r="K68" s="209"/>
    </row>
    <row r="69" spans="1:11" x14ac:dyDescent="0.35">
      <c r="A69" s="252" t="s">
        <v>2636</v>
      </c>
      <c r="B69" s="494"/>
      <c r="C69" s="493" t="s">
        <v>2683</v>
      </c>
      <c r="D69" s="213" t="s">
        <v>2698</v>
      </c>
      <c r="E69" s="208"/>
      <c r="F69" s="207"/>
      <c r="G69" s="207"/>
      <c r="H69" s="207"/>
      <c r="I69" s="207"/>
      <c r="J69" s="207"/>
      <c r="K69" s="206"/>
    </row>
    <row r="70" spans="1:11" x14ac:dyDescent="0.35">
      <c r="A70" s="252" t="s">
        <v>2636</v>
      </c>
      <c r="B70" s="494"/>
      <c r="C70" s="493"/>
      <c r="D70" s="212" t="s">
        <v>2697</v>
      </c>
      <c r="E70" s="202"/>
      <c r="F70" s="210"/>
      <c r="G70" s="210"/>
      <c r="H70" s="210"/>
      <c r="I70" s="210"/>
      <c r="J70" s="210"/>
      <c r="K70" s="209"/>
    </row>
    <row r="71" spans="1:11" x14ac:dyDescent="0.35">
      <c r="A71" s="252" t="s">
        <v>2636</v>
      </c>
      <c r="B71" s="494"/>
      <c r="C71" s="493" t="s">
        <v>2682</v>
      </c>
      <c r="D71" s="213" t="s">
        <v>2698</v>
      </c>
      <c r="E71" s="208"/>
      <c r="F71" s="207"/>
      <c r="G71" s="207"/>
      <c r="H71" s="207"/>
      <c r="I71" s="207"/>
      <c r="J71" s="207"/>
      <c r="K71" s="206"/>
    </row>
    <row r="72" spans="1:11" x14ac:dyDescent="0.35">
      <c r="A72" s="252" t="s">
        <v>2636</v>
      </c>
      <c r="B72" s="494"/>
      <c r="C72" s="493"/>
      <c r="D72" s="212" t="s">
        <v>2697</v>
      </c>
      <c r="E72" s="202"/>
      <c r="F72" s="210"/>
      <c r="G72" s="210"/>
      <c r="H72" s="210"/>
      <c r="I72" s="210"/>
      <c r="J72" s="210"/>
      <c r="K72" s="209"/>
    </row>
    <row r="73" spans="1:11" x14ac:dyDescent="0.35">
      <c r="A73" s="252" t="s">
        <v>2636</v>
      </c>
      <c r="B73" s="494"/>
      <c r="C73" s="493" t="s">
        <v>2681</v>
      </c>
      <c r="D73" s="213" t="s">
        <v>2698</v>
      </c>
      <c r="E73" s="208"/>
      <c r="F73" s="207"/>
      <c r="G73" s="207"/>
      <c r="H73" s="207"/>
      <c r="I73" s="207"/>
      <c r="J73" s="207"/>
      <c r="K73" s="206"/>
    </row>
    <row r="74" spans="1:11" x14ac:dyDescent="0.35">
      <c r="A74" s="252" t="s">
        <v>2636</v>
      </c>
      <c r="B74" s="494"/>
      <c r="C74" s="493"/>
      <c r="D74" s="212" t="s">
        <v>2697</v>
      </c>
      <c r="E74" s="202"/>
      <c r="F74" s="210"/>
      <c r="G74" s="210"/>
      <c r="H74" s="210"/>
      <c r="I74" s="210"/>
      <c r="J74" s="210"/>
      <c r="K74" s="209"/>
    </row>
    <row r="75" spans="1:11" x14ac:dyDescent="0.35">
      <c r="A75" s="252" t="s">
        <v>2636</v>
      </c>
      <c r="B75" s="494" t="s">
        <v>2680</v>
      </c>
      <c r="C75" s="493" t="s">
        <v>2679</v>
      </c>
      <c r="D75" s="213" t="s">
        <v>2698</v>
      </c>
      <c r="E75" s="208"/>
      <c r="F75" s="207"/>
      <c r="G75" s="207"/>
      <c r="H75" s="207"/>
      <c r="I75" s="207"/>
      <c r="J75" s="207"/>
      <c r="K75" s="206"/>
    </row>
    <row r="76" spans="1:11" x14ac:dyDescent="0.35">
      <c r="A76" s="252" t="s">
        <v>2636</v>
      </c>
      <c r="B76" s="494"/>
      <c r="C76" s="493"/>
      <c r="D76" s="212" t="s">
        <v>2697</v>
      </c>
      <c r="E76" s="202"/>
      <c r="F76" s="210"/>
      <c r="G76" s="210"/>
      <c r="H76" s="210"/>
      <c r="I76" s="210"/>
      <c r="J76" s="210"/>
      <c r="K76" s="209"/>
    </row>
    <row r="77" spans="1:11" x14ac:dyDescent="0.35">
      <c r="A77" s="252" t="s">
        <v>2636</v>
      </c>
      <c r="B77" s="494"/>
      <c r="C77" s="493" t="s">
        <v>2678</v>
      </c>
      <c r="D77" s="213" t="s">
        <v>2698</v>
      </c>
      <c r="E77" s="208"/>
      <c r="F77" s="207"/>
      <c r="G77" s="207"/>
      <c r="H77" s="207"/>
      <c r="I77" s="207"/>
      <c r="J77" s="207"/>
      <c r="K77" s="206"/>
    </row>
    <row r="78" spans="1:11" x14ac:dyDescent="0.35">
      <c r="A78" s="252" t="s">
        <v>2636</v>
      </c>
      <c r="B78" s="494"/>
      <c r="C78" s="490"/>
      <c r="D78" s="212" t="s">
        <v>2697</v>
      </c>
      <c r="E78" s="202"/>
      <c r="F78" s="210"/>
      <c r="G78" s="210"/>
      <c r="H78" s="210"/>
      <c r="I78" s="210"/>
      <c r="J78" s="210"/>
      <c r="K78" s="209"/>
    </row>
    <row r="79" spans="1:11" s="199" customFormat="1" ht="27.75" customHeight="1" x14ac:dyDescent="0.35">
      <c r="A79" s="495" t="s">
        <v>2704</v>
      </c>
      <c r="B79" s="496"/>
      <c r="C79" s="496"/>
      <c r="D79" s="496"/>
      <c r="E79" s="497"/>
      <c r="F79" s="251">
        <f>SUM(F57:F78)</f>
        <v>0</v>
      </c>
      <c r="G79" s="251">
        <f t="shared" ref="G79" si="2">SUM(G57:G78)</f>
        <v>0</v>
      </c>
      <c r="H79" s="251">
        <f t="shared" ref="H79" si="3">SUM(H57:H78)</f>
        <v>0</v>
      </c>
      <c r="I79" s="251">
        <f t="shared" ref="I79" si="4">SUM(I57:I78)</f>
        <v>0</v>
      </c>
      <c r="J79" s="251">
        <f t="shared" ref="J79" si="5">SUM(J57:J78)</f>
        <v>0</v>
      </c>
      <c r="K79" s="251">
        <f t="shared" ref="K79" si="6">SUM(K57:K78)</f>
        <v>0</v>
      </c>
    </row>
    <row r="80" spans="1:11" s="4" customFormat="1" ht="33" customHeight="1" x14ac:dyDescent="0.35">
      <c r="A80" s="495" t="s">
        <v>2639</v>
      </c>
      <c r="B80" s="496"/>
      <c r="C80" s="496"/>
      <c r="D80" s="496"/>
      <c r="E80" s="497"/>
      <c r="F80" s="251">
        <f>+F79+F56+F33</f>
        <v>0</v>
      </c>
      <c r="G80" s="251">
        <f t="shared" ref="G80:K80" si="7">+G79+G56+G33</f>
        <v>0</v>
      </c>
      <c r="H80" s="251">
        <f t="shared" si="7"/>
        <v>0</v>
      </c>
      <c r="I80" s="251">
        <f t="shared" si="7"/>
        <v>0</v>
      </c>
      <c r="J80" s="251">
        <f t="shared" si="7"/>
        <v>0</v>
      </c>
      <c r="K80" s="251">
        <f t="shared" si="7"/>
        <v>0</v>
      </c>
    </row>
    <row r="81" spans="1:1" x14ac:dyDescent="0.35">
      <c r="A81" t="s">
        <v>2609</v>
      </c>
    </row>
    <row r="82" spans="1:1" x14ac:dyDescent="0.35">
      <c r="A82" t="s">
        <v>2610</v>
      </c>
    </row>
  </sheetData>
  <mergeCells count="61">
    <mergeCell ref="A80:E80"/>
    <mergeCell ref="A79:E79"/>
    <mergeCell ref="A56:E56"/>
    <mergeCell ref="A33:E33"/>
    <mergeCell ref="A9:A10"/>
    <mergeCell ref="C50:C51"/>
    <mergeCell ref="B59:B66"/>
    <mergeCell ref="C59:C60"/>
    <mergeCell ref="C61:C62"/>
    <mergeCell ref="C63:C64"/>
    <mergeCell ref="C65:C66"/>
    <mergeCell ref="B52:B55"/>
    <mergeCell ref="C52:C53"/>
    <mergeCell ref="C54:C55"/>
    <mergeCell ref="B34:B35"/>
    <mergeCell ref="C34:C35"/>
    <mergeCell ref="A3:A6"/>
    <mergeCell ref="B3:K3"/>
    <mergeCell ref="B4:K4"/>
    <mergeCell ref="B5:K5"/>
    <mergeCell ref="B6:K6"/>
    <mergeCell ref="A8:C8"/>
    <mergeCell ref="C73:C74"/>
    <mergeCell ref="B75:B78"/>
    <mergeCell ref="C75:C76"/>
    <mergeCell ref="C77:C78"/>
    <mergeCell ref="B57:B58"/>
    <mergeCell ref="C57:C58"/>
    <mergeCell ref="C9:C10"/>
    <mergeCell ref="B67:B74"/>
    <mergeCell ref="C67:C68"/>
    <mergeCell ref="C69:C70"/>
    <mergeCell ref="C71:C72"/>
    <mergeCell ref="B44:B51"/>
    <mergeCell ref="C44:C45"/>
    <mergeCell ref="C46:C47"/>
    <mergeCell ref="C48:C49"/>
    <mergeCell ref="B36:B43"/>
    <mergeCell ref="C36:C37"/>
    <mergeCell ref="C38:C39"/>
    <mergeCell ref="C40:C41"/>
    <mergeCell ref="C42:C43"/>
    <mergeCell ref="B29:B32"/>
    <mergeCell ref="C15:C16"/>
    <mergeCell ref="C17:C18"/>
    <mergeCell ref="C19:C20"/>
    <mergeCell ref="C21:C22"/>
    <mergeCell ref="C23:C24"/>
    <mergeCell ref="C25:C26"/>
    <mergeCell ref="C29:C30"/>
    <mergeCell ref="C31:C32"/>
    <mergeCell ref="C27:C28"/>
    <mergeCell ref="B21:B28"/>
    <mergeCell ref="B9:B10"/>
    <mergeCell ref="E9:E10"/>
    <mergeCell ref="F9:K9"/>
    <mergeCell ref="D9:D10"/>
    <mergeCell ref="C13:C14"/>
    <mergeCell ref="B11:B12"/>
    <mergeCell ref="C11:C12"/>
    <mergeCell ref="B13:B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239"/>
  <sheetViews>
    <sheetView zoomScale="90" zoomScaleNormal="90" workbookViewId="0">
      <pane xSplit="1" ySplit="6" topLeftCell="B7" activePane="bottomRight" state="frozen"/>
      <selection activeCell="B9" sqref="B9:B10"/>
      <selection pane="topRight" activeCell="B9" sqref="B9:B10"/>
      <selection pane="bottomLeft" activeCell="B9" sqref="B9:B10"/>
      <selection pane="bottomRight" activeCell="B10" sqref="B7:B14"/>
    </sheetView>
  </sheetViews>
  <sheetFormatPr baseColWidth="10" defaultColWidth="10.81640625" defaultRowHeight="14.5" x14ac:dyDescent="0.35"/>
  <cols>
    <col min="1" max="1" width="32.81640625" style="254" customWidth="1"/>
    <col min="2" max="2" width="131.81640625" style="254" customWidth="1"/>
    <col min="3" max="16384" width="10.81640625" style="254"/>
  </cols>
  <sheetData>
    <row r="1" spans="1:2" ht="21" x14ac:dyDescent="0.35">
      <c r="A1" s="506" t="s">
        <v>2708</v>
      </c>
      <c r="B1" s="506"/>
    </row>
    <row r="2" spans="1:2" ht="21" x14ac:dyDescent="0.35">
      <c r="A2" s="255" t="s">
        <v>2709</v>
      </c>
    </row>
    <row r="3" spans="1:2" s="256" customFormat="1" ht="18.5" x14ac:dyDescent="0.35">
      <c r="A3" s="259" t="s">
        <v>66</v>
      </c>
      <c r="B3" s="254" t="s">
        <v>2710</v>
      </c>
    </row>
    <row r="4" spans="1:2" s="256" customFormat="1" ht="18.5" x14ac:dyDescent="0.35">
      <c r="A4" s="259" t="s">
        <v>552</v>
      </c>
      <c r="B4" s="254" t="s">
        <v>2711</v>
      </c>
    </row>
    <row r="6" spans="1:2" x14ac:dyDescent="0.35">
      <c r="A6" s="254" t="s">
        <v>2712</v>
      </c>
      <c r="B6" s="254" t="s">
        <v>2713</v>
      </c>
    </row>
    <row r="7" spans="1:2" ht="29" x14ac:dyDescent="0.35">
      <c r="A7" s="257" t="s">
        <v>2714</v>
      </c>
      <c r="B7" s="258" t="s">
        <v>2715</v>
      </c>
    </row>
    <row r="8" spans="1:2" ht="29" x14ac:dyDescent="0.35">
      <c r="A8" s="257" t="s">
        <v>2716</v>
      </c>
      <c r="B8" s="258" t="s">
        <v>2717</v>
      </c>
    </row>
    <row r="9" spans="1:2" ht="58" x14ac:dyDescent="0.35">
      <c r="A9" s="257" t="s">
        <v>2718</v>
      </c>
      <c r="B9" s="258" t="s">
        <v>2719</v>
      </c>
    </row>
    <row r="10" spans="1:2" ht="58" x14ac:dyDescent="0.35">
      <c r="A10" s="257" t="s">
        <v>2720</v>
      </c>
      <c r="B10" s="258" t="s">
        <v>2721</v>
      </c>
    </row>
    <row r="11" spans="1:2" ht="72.5" x14ac:dyDescent="0.35">
      <c r="A11" s="257" t="s">
        <v>2722</v>
      </c>
      <c r="B11" s="258" t="s">
        <v>2723</v>
      </c>
    </row>
    <row r="12" spans="1:2" ht="43.5" x14ac:dyDescent="0.35">
      <c r="A12" s="257" t="s">
        <v>2724</v>
      </c>
      <c r="B12" s="258" t="s">
        <v>2725</v>
      </c>
    </row>
    <row r="13" spans="1:2" ht="29" x14ac:dyDescent="0.35">
      <c r="A13" s="257" t="s">
        <v>2726</v>
      </c>
      <c r="B13" s="258" t="s">
        <v>2727</v>
      </c>
    </row>
    <row r="14" spans="1:2" ht="43.5" x14ac:dyDescent="0.35">
      <c r="A14" s="257" t="s">
        <v>2728</v>
      </c>
      <c r="B14" s="258" t="s">
        <v>2729</v>
      </c>
    </row>
    <row r="15" spans="1:2" x14ac:dyDescent="0.35">
      <c r="A15"/>
      <c r="B15"/>
    </row>
    <row r="16" spans="1:2" x14ac:dyDescent="0.35">
      <c r="A16"/>
      <c r="B16"/>
    </row>
    <row r="17" spans="1:2" x14ac:dyDescent="0.35">
      <c r="A17"/>
      <c r="B17"/>
    </row>
    <row r="18" spans="1:2" x14ac:dyDescent="0.35">
      <c r="A18"/>
      <c r="B18"/>
    </row>
    <row r="19" spans="1:2" x14ac:dyDescent="0.35">
      <c r="A19"/>
      <c r="B19"/>
    </row>
    <row r="20" spans="1:2" x14ac:dyDescent="0.35">
      <c r="A20"/>
      <c r="B20"/>
    </row>
    <row r="21" spans="1:2" x14ac:dyDescent="0.35">
      <c r="A21"/>
      <c r="B21"/>
    </row>
    <row r="22" spans="1:2" x14ac:dyDescent="0.35">
      <c r="A22"/>
      <c r="B22"/>
    </row>
    <row r="23" spans="1:2" x14ac:dyDescent="0.35">
      <c r="A23"/>
      <c r="B23"/>
    </row>
    <row r="24" spans="1:2" x14ac:dyDescent="0.35">
      <c r="A24"/>
      <c r="B24"/>
    </row>
    <row r="25" spans="1:2" x14ac:dyDescent="0.35">
      <c r="A25"/>
      <c r="B25"/>
    </row>
    <row r="26" spans="1:2" x14ac:dyDescent="0.35">
      <c r="A26"/>
      <c r="B26"/>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sheetData>
  <mergeCells count="1">
    <mergeCell ref="A1:B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93"/>
  <sheetViews>
    <sheetView zoomScale="90" zoomScaleNormal="90" workbookViewId="0">
      <pane xSplit="1" ySplit="6" topLeftCell="B7" activePane="bottomRight" state="frozen"/>
      <selection activeCell="B9" sqref="B9:B10"/>
      <selection pane="topRight" activeCell="B9" sqref="B9:B10"/>
      <selection pane="bottomLeft" activeCell="B9" sqref="B9:B10"/>
      <selection pane="bottomRight" sqref="A1:B1"/>
    </sheetView>
  </sheetViews>
  <sheetFormatPr baseColWidth="10" defaultColWidth="10.81640625" defaultRowHeight="14.5" x14ac:dyDescent="0.35"/>
  <cols>
    <col min="1" max="1" width="32.81640625" style="254" customWidth="1"/>
    <col min="2" max="2" width="131.81640625" style="254" customWidth="1"/>
    <col min="3" max="16384" width="10.81640625" style="254"/>
  </cols>
  <sheetData>
    <row r="1" spans="1:2" ht="21" x14ac:dyDescent="0.35">
      <c r="A1" s="506" t="s">
        <v>2730</v>
      </c>
      <c r="B1" s="506"/>
    </row>
    <row r="2" spans="1:2" ht="21" x14ac:dyDescent="0.35">
      <c r="A2" s="255" t="s">
        <v>2709</v>
      </c>
    </row>
    <row r="3" spans="1:2" x14ac:dyDescent="0.35">
      <c r="A3" s="254" t="s">
        <v>66</v>
      </c>
      <c r="B3" s="254" t="s">
        <v>2710</v>
      </c>
    </row>
    <row r="4" spans="1:2" x14ac:dyDescent="0.35">
      <c r="A4" s="254" t="s">
        <v>552</v>
      </c>
      <c r="B4" s="254" t="s">
        <v>2731</v>
      </c>
    </row>
    <row r="6" spans="1:2" x14ac:dyDescent="0.35">
      <c r="A6" s="254" t="s">
        <v>2712</v>
      </c>
      <c r="B6" s="254" t="s">
        <v>2713</v>
      </c>
    </row>
    <row r="7" spans="1:2" x14ac:dyDescent="0.35">
      <c r="A7" s="257" t="s">
        <v>2732</v>
      </c>
      <c r="B7" s="257" t="s">
        <v>2733</v>
      </c>
    </row>
    <row r="8" spans="1:2" x14ac:dyDescent="0.35">
      <c r="A8" s="257" t="s">
        <v>2734</v>
      </c>
      <c r="B8" s="257" t="s">
        <v>2735</v>
      </c>
    </row>
    <row r="9" spans="1:2" x14ac:dyDescent="0.35">
      <c r="A9" s="257" t="s">
        <v>2736</v>
      </c>
      <c r="B9" s="257" t="s">
        <v>2737</v>
      </c>
    </row>
    <row r="10" spans="1:2" x14ac:dyDescent="0.35">
      <c r="A10" s="257" t="s">
        <v>2738</v>
      </c>
      <c r="B10" s="257" t="s">
        <v>2739</v>
      </c>
    </row>
    <row r="11" spans="1:2" x14ac:dyDescent="0.35">
      <c r="A11" s="257" t="s">
        <v>2740</v>
      </c>
      <c r="B11" s="257" t="s">
        <v>2741</v>
      </c>
    </row>
    <row r="12" spans="1:2" x14ac:dyDescent="0.35">
      <c r="A12" s="257" t="s">
        <v>2742</v>
      </c>
      <c r="B12" s="257" t="s">
        <v>2743</v>
      </c>
    </row>
    <row r="13" spans="1:2" x14ac:dyDescent="0.35">
      <c r="A13"/>
      <c r="B13"/>
    </row>
    <row r="14" spans="1:2" x14ac:dyDescent="0.35">
      <c r="A14"/>
      <c r="B14"/>
    </row>
    <row r="15" spans="1:2" x14ac:dyDescent="0.35">
      <c r="A15"/>
      <c r="B15"/>
    </row>
    <row r="16" spans="1:2" x14ac:dyDescent="0.35">
      <c r="A16"/>
      <c r="B16"/>
    </row>
    <row r="17" spans="1:2" x14ac:dyDescent="0.35">
      <c r="A17"/>
      <c r="B17"/>
    </row>
    <row r="18" spans="1:2" x14ac:dyDescent="0.35">
      <c r="A18"/>
      <c r="B18"/>
    </row>
    <row r="19" spans="1:2" x14ac:dyDescent="0.35">
      <c r="A19"/>
      <c r="B19"/>
    </row>
    <row r="20" spans="1:2" x14ac:dyDescent="0.35">
      <c r="A20"/>
      <c r="B20"/>
    </row>
    <row r="21" spans="1:2" x14ac:dyDescent="0.35">
      <c r="A21"/>
      <c r="B21"/>
    </row>
    <row r="22" spans="1:2" x14ac:dyDescent="0.35">
      <c r="A22"/>
      <c r="B22"/>
    </row>
    <row r="23" spans="1:2" x14ac:dyDescent="0.35">
      <c r="A23"/>
      <c r="B23"/>
    </row>
    <row r="24" spans="1:2" x14ac:dyDescent="0.35">
      <c r="A24"/>
      <c r="B24"/>
    </row>
    <row r="25" spans="1:2" x14ac:dyDescent="0.35">
      <c r="A25"/>
      <c r="B25"/>
    </row>
    <row r="26" spans="1:2" x14ac:dyDescent="0.35">
      <c r="A26"/>
      <c r="B26"/>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sheetData>
  <mergeCells count="1">
    <mergeCell ref="A1:B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61"/>
  <sheetViews>
    <sheetView zoomScale="70" zoomScaleNormal="70" workbookViewId="0">
      <selection activeCell="E14" sqref="E14"/>
    </sheetView>
  </sheetViews>
  <sheetFormatPr baseColWidth="10" defaultRowHeight="14.5" x14ac:dyDescent="0.35"/>
  <cols>
    <col min="1" max="1" width="33.7265625" customWidth="1"/>
    <col min="2" max="2" width="31.1796875" style="4" customWidth="1"/>
    <col min="3" max="3" width="38.54296875" style="4" customWidth="1"/>
    <col min="4" max="4" width="36.1796875" customWidth="1"/>
    <col min="5" max="10" width="16.1796875" customWidth="1"/>
  </cols>
  <sheetData>
    <row r="1" spans="1:10" ht="30" x14ac:dyDescent="0.35">
      <c r="A1" s="253" t="s">
        <v>2749</v>
      </c>
    </row>
    <row r="2" spans="1:10" ht="25" x14ac:dyDescent="0.5">
      <c r="A2" s="143" t="s">
        <v>2706</v>
      </c>
    </row>
    <row r="3" spans="1:10" ht="34" customHeight="1" x14ac:dyDescent="0.35">
      <c r="A3" s="503" t="s">
        <v>2617</v>
      </c>
      <c r="B3" s="478" t="s">
        <v>2759</v>
      </c>
      <c r="C3" s="478"/>
      <c r="D3" s="478"/>
      <c r="E3" s="478"/>
      <c r="F3" s="478"/>
      <c r="G3" s="478"/>
      <c r="H3" s="478"/>
      <c r="I3" s="478"/>
      <c r="J3" s="479"/>
    </row>
    <row r="4" spans="1:10" ht="49" customHeight="1" x14ac:dyDescent="0.35">
      <c r="A4" s="504"/>
      <c r="B4" s="480" t="s">
        <v>2700</v>
      </c>
      <c r="C4" s="480"/>
      <c r="D4" s="480"/>
      <c r="E4" s="480"/>
      <c r="F4" s="480"/>
      <c r="G4" s="480"/>
      <c r="H4" s="480"/>
      <c r="I4" s="480"/>
      <c r="J4" s="481"/>
    </row>
    <row r="5" spans="1:10" ht="34" customHeight="1" x14ac:dyDescent="0.35">
      <c r="A5" s="504"/>
      <c r="B5" s="482" t="s">
        <v>2695</v>
      </c>
      <c r="C5" s="482"/>
      <c r="D5" s="482"/>
      <c r="E5" s="482"/>
      <c r="F5" s="482"/>
      <c r="G5" s="482"/>
      <c r="H5" s="482"/>
      <c r="I5" s="482"/>
      <c r="J5" s="483"/>
    </row>
    <row r="6" spans="1:10" ht="34" customHeight="1" x14ac:dyDescent="0.35">
      <c r="A6" s="505"/>
      <c r="B6" s="484" t="s">
        <v>2707</v>
      </c>
      <c r="C6" s="484"/>
      <c r="D6" s="484"/>
      <c r="E6" s="484"/>
      <c r="F6" s="484"/>
      <c r="G6" s="484"/>
      <c r="H6" s="484"/>
      <c r="I6" s="484"/>
      <c r="J6" s="485"/>
    </row>
    <row r="8" spans="1:10" x14ac:dyDescent="0.35">
      <c r="A8" s="501" t="s">
        <v>2673</v>
      </c>
      <c r="B8" s="501"/>
      <c r="C8" s="501"/>
    </row>
    <row r="9" spans="1:10" s="4" customFormat="1" x14ac:dyDescent="0.35">
      <c r="A9" s="486" t="s">
        <v>552</v>
      </c>
      <c r="B9" s="486" t="s">
        <v>2703</v>
      </c>
      <c r="C9" s="486" t="s">
        <v>2694</v>
      </c>
      <c r="D9" s="486" t="s">
        <v>2631</v>
      </c>
      <c r="E9" s="486" t="s">
        <v>2693</v>
      </c>
      <c r="F9" s="486"/>
      <c r="G9" s="486"/>
      <c r="H9" s="486"/>
      <c r="I9" s="486"/>
      <c r="J9" s="486"/>
    </row>
    <row r="10" spans="1:10" s="4" customFormat="1" x14ac:dyDescent="0.35">
      <c r="A10" s="486"/>
      <c r="B10" s="486"/>
      <c r="C10" s="486"/>
      <c r="D10" s="486"/>
      <c r="E10" s="221" t="s">
        <v>2637</v>
      </c>
      <c r="F10" s="221" t="s">
        <v>2638</v>
      </c>
      <c r="G10" s="211">
        <v>2021</v>
      </c>
      <c r="H10" s="211">
        <v>2022</v>
      </c>
      <c r="I10" s="211">
        <v>2023</v>
      </c>
      <c r="J10" s="211">
        <v>2024</v>
      </c>
    </row>
    <row r="11" spans="1:10" x14ac:dyDescent="0.35">
      <c r="A11" s="130" t="s">
        <v>38</v>
      </c>
      <c r="B11" s="487" t="s">
        <v>2692</v>
      </c>
      <c r="C11" s="490" t="s">
        <v>2691</v>
      </c>
      <c r="D11" s="208" t="s">
        <v>833</v>
      </c>
      <c r="E11" s="207"/>
      <c r="F11" s="207"/>
      <c r="G11" s="207"/>
      <c r="H11" s="207"/>
      <c r="I11" s="207"/>
      <c r="J11" s="206"/>
    </row>
    <row r="12" spans="1:10" x14ac:dyDescent="0.35">
      <c r="A12" s="130" t="s">
        <v>38</v>
      </c>
      <c r="B12" s="488"/>
      <c r="C12" s="491"/>
      <c r="D12" s="205" t="s">
        <v>2677</v>
      </c>
      <c r="E12" s="204"/>
      <c r="F12" s="204"/>
      <c r="G12" s="204"/>
      <c r="H12" s="204"/>
      <c r="I12" s="204"/>
      <c r="J12" s="203"/>
    </row>
    <row r="13" spans="1:10" x14ac:dyDescent="0.35">
      <c r="A13" s="130" t="s">
        <v>38</v>
      </c>
      <c r="B13" s="489"/>
      <c r="C13" s="492"/>
      <c r="D13" s="202" t="s">
        <v>2676</v>
      </c>
      <c r="E13" s="210"/>
      <c r="F13" s="210"/>
      <c r="G13" s="210"/>
      <c r="H13" s="210"/>
      <c r="I13" s="210"/>
      <c r="J13" s="209"/>
    </row>
    <row r="14" spans="1:10" x14ac:dyDescent="0.35">
      <c r="A14" s="130" t="s">
        <v>38</v>
      </c>
      <c r="B14" s="493" t="s">
        <v>2699</v>
      </c>
      <c r="C14" s="490" t="s">
        <v>2689</v>
      </c>
      <c r="D14" s="208" t="s">
        <v>833</v>
      </c>
      <c r="E14" s="207"/>
      <c r="F14" s="207"/>
      <c r="G14" s="207"/>
      <c r="H14" s="207"/>
      <c r="I14" s="207"/>
      <c r="J14" s="206"/>
    </row>
    <row r="15" spans="1:10" x14ac:dyDescent="0.35">
      <c r="A15" s="130" t="s">
        <v>38</v>
      </c>
      <c r="B15" s="493"/>
      <c r="C15" s="491"/>
      <c r="D15" s="205" t="s">
        <v>2677</v>
      </c>
      <c r="E15" s="204"/>
      <c r="F15" s="204"/>
      <c r="G15" s="204"/>
      <c r="H15" s="204"/>
      <c r="I15" s="204"/>
      <c r="J15" s="203"/>
    </row>
    <row r="16" spans="1:10" x14ac:dyDescent="0.35">
      <c r="A16" s="130" t="s">
        <v>38</v>
      </c>
      <c r="B16" s="493"/>
      <c r="C16" s="492"/>
      <c r="D16" s="202" t="s">
        <v>2676</v>
      </c>
      <c r="E16" s="210"/>
      <c r="F16" s="210"/>
      <c r="G16" s="210"/>
      <c r="H16" s="210"/>
      <c r="I16" s="210"/>
      <c r="J16" s="209"/>
    </row>
    <row r="17" spans="1:10" x14ac:dyDescent="0.35">
      <c r="A17" s="130" t="s">
        <v>38</v>
      </c>
      <c r="B17" s="493"/>
      <c r="C17" s="490" t="s">
        <v>2688</v>
      </c>
      <c r="D17" s="208" t="s">
        <v>833</v>
      </c>
      <c r="E17" s="207"/>
      <c r="F17" s="207"/>
      <c r="G17" s="207"/>
      <c r="H17" s="207"/>
      <c r="I17" s="207"/>
      <c r="J17" s="206"/>
    </row>
    <row r="18" spans="1:10" x14ac:dyDescent="0.35">
      <c r="A18" s="130" t="s">
        <v>38</v>
      </c>
      <c r="B18" s="493"/>
      <c r="C18" s="491"/>
      <c r="D18" s="205" t="s">
        <v>2677</v>
      </c>
      <c r="E18" s="204"/>
      <c r="F18" s="204"/>
      <c r="G18" s="204"/>
      <c r="H18" s="204"/>
      <c r="I18" s="204"/>
      <c r="J18" s="203"/>
    </row>
    <row r="19" spans="1:10" x14ac:dyDescent="0.35">
      <c r="A19" s="130" t="s">
        <v>38</v>
      </c>
      <c r="B19" s="493"/>
      <c r="C19" s="492"/>
      <c r="D19" s="202" t="s">
        <v>2676</v>
      </c>
      <c r="E19" s="210"/>
      <c r="F19" s="210"/>
      <c r="G19" s="210"/>
      <c r="H19" s="210"/>
      <c r="I19" s="210"/>
      <c r="J19" s="209"/>
    </row>
    <row r="20" spans="1:10" x14ac:dyDescent="0.35">
      <c r="A20" s="130" t="s">
        <v>38</v>
      </c>
      <c r="B20" s="493"/>
      <c r="C20" s="490" t="s">
        <v>2687</v>
      </c>
      <c r="D20" s="208" t="s">
        <v>833</v>
      </c>
      <c r="E20" s="207"/>
      <c r="F20" s="207"/>
      <c r="G20" s="207"/>
      <c r="H20" s="207"/>
      <c r="I20" s="207"/>
      <c r="J20" s="206"/>
    </row>
    <row r="21" spans="1:10" x14ac:dyDescent="0.35">
      <c r="A21" s="130" t="s">
        <v>38</v>
      </c>
      <c r="B21" s="493"/>
      <c r="C21" s="491"/>
      <c r="D21" s="205" t="s">
        <v>2677</v>
      </c>
      <c r="E21" s="204"/>
      <c r="F21" s="204"/>
      <c r="G21" s="204"/>
      <c r="H21" s="204"/>
      <c r="I21" s="204"/>
      <c r="J21" s="203"/>
    </row>
    <row r="22" spans="1:10" x14ac:dyDescent="0.35">
      <c r="A22" s="130" t="s">
        <v>38</v>
      </c>
      <c r="B22" s="493"/>
      <c r="C22" s="492"/>
      <c r="D22" s="202" t="s">
        <v>2676</v>
      </c>
      <c r="E22" s="210"/>
      <c r="F22" s="210"/>
      <c r="G22" s="210"/>
      <c r="H22" s="210"/>
      <c r="I22" s="210"/>
      <c r="J22" s="209"/>
    </row>
    <row r="23" spans="1:10" x14ac:dyDescent="0.35">
      <c r="A23" s="130" t="s">
        <v>38</v>
      </c>
      <c r="B23" s="493"/>
      <c r="C23" s="490" t="s">
        <v>2686</v>
      </c>
      <c r="D23" s="208" t="s">
        <v>833</v>
      </c>
      <c r="E23" s="207"/>
      <c r="F23" s="207"/>
      <c r="G23" s="207"/>
      <c r="H23" s="207"/>
      <c r="I23" s="207"/>
      <c r="J23" s="206"/>
    </row>
    <row r="24" spans="1:10" x14ac:dyDescent="0.35">
      <c r="A24" s="130" t="s">
        <v>38</v>
      </c>
      <c r="B24" s="493"/>
      <c r="C24" s="491"/>
      <c r="D24" s="205" t="s">
        <v>2677</v>
      </c>
      <c r="E24" s="204"/>
      <c r="F24" s="204"/>
      <c r="G24" s="204"/>
      <c r="H24" s="204"/>
      <c r="I24" s="204"/>
      <c r="J24" s="203"/>
    </row>
    <row r="25" spans="1:10" x14ac:dyDescent="0.35">
      <c r="A25" s="130" t="s">
        <v>38</v>
      </c>
      <c r="B25" s="493"/>
      <c r="C25" s="492"/>
      <c r="D25" s="202" t="s">
        <v>2676</v>
      </c>
      <c r="E25" s="210"/>
      <c r="F25" s="210"/>
      <c r="G25" s="210"/>
      <c r="H25" s="210"/>
      <c r="I25" s="210"/>
      <c r="J25" s="209"/>
    </row>
    <row r="26" spans="1:10" s="199" customFormat="1" ht="27.75" customHeight="1" x14ac:dyDescent="0.35">
      <c r="A26" s="495" t="s">
        <v>2634</v>
      </c>
      <c r="B26" s="496"/>
      <c r="C26" s="496"/>
      <c r="D26" s="497"/>
      <c r="E26" s="251">
        <f>SUM(E11:E25)</f>
        <v>0</v>
      </c>
      <c r="F26" s="251">
        <f t="shared" ref="F26:J26" si="0">SUM(F11:F25)</f>
        <v>0</v>
      </c>
      <c r="G26" s="251">
        <f t="shared" si="0"/>
        <v>0</v>
      </c>
      <c r="H26" s="251">
        <f t="shared" si="0"/>
        <v>0</v>
      </c>
      <c r="I26" s="251">
        <f t="shared" si="0"/>
        <v>0</v>
      </c>
      <c r="J26" s="251">
        <f t="shared" si="0"/>
        <v>0</v>
      </c>
    </row>
    <row r="27" spans="1:10" x14ac:dyDescent="0.35">
      <c r="A27" s="130" t="s">
        <v>40</v>
      </c>
      <c r="B27" s="487" t="s">
        <v>2692</v>
      </c>
      <c r="C27" s="490" t="s">
        <v>2691</v>
      </c>
      <c r="D27" s="208" t="s">
        <v>833</v>
      </c>
      <c r="E27" s="207"/>
      <c r="F27" s="207"/>
      <c r="G27" s="207"/>
      <c r="H27" s="207"/>
      <c r="I27" s="207"/>
      <c r="J27" s="206"/>
    </row>
    <row r="28" spans="1:10" x14ac:dyDescent="0.35">
      <c r="A28" s="130" t="s">
        <v>40</v>
      </c>
      <c r="B28" s="488"/>
      <c r="C28" s="491"/>
      <c r="D28" s="205" t="s">
        <v>2677</v>
      </c>
      <c r="E28" s="204"/>
      <c r="F28" s="204"/>
      <c r="G28" s="204"/>
      <c r="H28" s="204"/>
      <c r="I28" s="204"/>
      <c r="J28" s="203"/>
    </row>
    <row r="29" spans="1:10" x14ac:dyDescent="0.35">
      <c r="A29" s="130" t="s">
        <v>40</v>
      </c>
      <c r="B29" s="489"/>
      <c r="C29" s="492"/>
      <c r="D29" s="202" t="s">
        <v>2676</v>
      </c>
      <c r="E29" s="210"/>
      <c r="F29" s="210"/>
      <c r="G29" s="210"/>
      <c r="H29" s="210"/>
      <c r="I29" s="210"/>
      <c r="J29" s="209"/>
    </row>
    <row r="30" spans="1:10" ht="14.5" customHeight="1" x14ac:dyDescent="0.35">
      <c r="A30" s="130" t="s">
        <v>40</v>
      </c>
      <c r="B30" s="493" t="s">
        <v>2699</v>
      </c>
      <c r="C30" s="490" t="s">
        <v>2689</v>
      </c>
      <c r="D30" s="208" t="s">
        <v>833</v>
      </c>
      <c r="E30" s="207"/>
      <c r="F30" s="207"/>
      <c r="G30" s="207"/>
      <c r="H30" s="207"/>
      <c r="I30" s="207"/>
      <c r="J30" s="206"/>
    </row>
    <row r="31" spans="1:10" x14ac:dyDescent="0.35">
      <c r="A31" s="130" t="s">
        <v>40</v>
      </c>
      <c r="B31" s="493"/>
      <c r="C31" s="491"/>
      <c r="D31" s="205" t="s">
        <v>2677</v>
      </c>
      <c r="E31" s="204"/>
      <c r="F31" s="204"/>
      <c r="G31" s="204"/>
      <c r="H31" s="204"/>
      <c r="I31" s="204"/>
      <c r="J31" s="203"/>
    </row>
    <row r="32" spans="1:10" x14ac:dyDescent="0.35">
      <c r="A32" s="130" t="s">
        <v>40</v>
      </c>
      <c r="B32" s="493"/>
      <c r="C32" s="492"/>
      <c r="D32" s="202" t="s">
        <v>2676</v>
      </c>
      <c r="E32" s="210"/>
      <c r="F32" s="210"/>
      <c r="G32" s="210"/>
      <c r="H32" s="210"/>
      <c r="I32" s="210"/>
      <c r="J32" s="209"/>
    </row>
    <row r="33" spans="1:10" x14ac:dyDescent="0.35">
      <c r="A33" s="130" t="s">
        <v>40</v>
      </c>
      <c r="B33" s="493"/>
      <c r="C33" s="490" t="s">
        <v>2688</v>
      </c>
      <c r="D33" s="208" t="s">
        <v>833</v>
      </c>
      <c r="E33" s="207"/>
      <c r="F33" s="207"/>
      <c r="G33" s="207"/>
      <c r="H33" s="207"/>
      <c r="I33" s="207"/>
      <c r="J33" s="206"/>
    </row>
    <row r="34" spans="1:10" x14ac:dyDescent="0.35">
      <c r="A34" s="130" t="s">
        <v>40</v>
      </c>
      <c r="B34" s="493"/>
      <c r="C34" s="491"/>
      <c r="D34" s="205" t="s">
        <v>2677</v>
      </c>
      <c r="E34" s="204"/>
      <c r="F34" s="204"/>
      <c r="G34" s="204"/>
      <c r="H34" s="204"/>
      <c r="I34" s="204"/>
      <c r="J34" s="203"/>
    </row>
    <row r="35" spans="1:10" x14ac:dyDescent="0.35">
      <c r="A35" s="130" t="s">
        <v>40</v>
      </c>
      <c r="B35" s="493"/>
      <c r="C35" s="492"/>
      <c r="D35" s="202" t="s">
        <v>2676</v>
      </c>
      <c r="E35" s="210"/>
      <c r="F35" s="210"/>
      <c r="G35" s="210"/>
      <c r="H35" s="210"/>
      <c r="I35" s="210"/>
      <c r="J35" s="209"/>
    </row>
    <row r="36" spans="1:10" x14ac:dyDescent="0.35">
      <c r="A36" s="130" t="s">
        <v>40</v>
      </c>
      <c r="B36" s="493"/>
      <c r="C36" s="490" t="s">
        <v>2687</v>
      </c>
      <c r="D36" s="208" t="s">
        <v>833</v>
      </c>
      <c r="E36" s="207"/>
      <c r="F36" s="207"/>
      <c r="G36" s="207"/>
      <c r="H36" s="207"/>
      <c r="I36" s="207"/>
      <c r="J36" s="206"/>
    </row>
    <row r="37" spans="1:10" x14ac:dyDescent="0.35">
      <c r="A37" s="130" t="s">
        <v>40</v>
      </c>
      <c r="B37" s="493"/>
      <c r="C37" s="491"/>
      <c r="D37" s="205" t="s">
        <v>2677</v>
      </c>
      <c r="E37" s="204"/>
      <c r="F37" s="204"/>
      <c r="G37" s="204"/>
      <c r="H37" s="204"/>
      <c r="I37" s="204"/>
      <c r="J37" s="203"/>
    </row>
    <row r="38" spans="1:10" x14ac:dyDescent="0.35">
      <c r="A38" s="130" t="s">
        <v>40</v>
      </c>
      <c r="B38" s="493"/>
      <c r="C38" s="492"/>
      <c r="D38" s="202" t="s">
        <v>2676</v>
      </c>
      <c r="E38" s="210"/>
      <c r="F38" s="210"/>
      <c r="G38" s="210"/>
      <c r="H38" s="210"/>
      <c r="I38" s="210"/>
      <c r="J38" s="209"/>
    </row>
    <row r="39" spans="1:10" x14ac:dyDescent="0.35">
      <c r="A39" s="130" t="s">
        <v>40</v>
      </c>
      <c r="B39" s="493"/>
      <c r="C39" s="490" t="s">
        <v>2686</v>
      </c>
      <c r="D39" s="208" t="s">
        <v>833</v>
      </c>
      <c r="E39" s="207"/>
      <c r="F39" s="207"/>
      <c r="G39" s="207"/>
      <c r="H39" s="207"/>
      <c r="I39" s="207"/>
      <c r="J39" s="206"/>
    </row>
    <row r="40" spans="1:10" x14ac:dyDescent="0.35">
      <c r="A40" s="130" t="s">
        <v>40</v>
      </c>
      <c r="B40" s="493"/>
      <c r="C40" s="491"/>
      <c r="D40" s="205" t="s">
        <v>2677</v>
      </c>
      <c r="E40" s="204"/>
      <c r="F40" s="204"/>
      <c r="G40" s="204"/>
      <c r="H40" s="204"/>
      <c r="I40" s="204"/>
      <c r="J40" s="203"/>
    </row>
    <row r="41" spans="1:10" x14ac:dyDescent="0.35">
      <c r="A41" s="130" t="s">
        <v>40</v>
      </c>
      <c r="B41" s="493"/>
      <c r="C41" s="492"/>
      <c r="D41" s="202" t="s">
        <v>2676</v>
      </c>
      <c r="E41" s="210"/>
      <c r="F41" s="210"/>
      <c r="G41" s="210"/>
      <c r="H41" s="210"/>
      <c r="I41" s="210"/>
      <c r="J41" s="209"/>
    </row>
    <row r="42" spans="1:10" s="199" customFormat="1" ht="27.75" customHeight="1" x14ac:dyDescent="0.35">
      <c r="A42" s="495" t="s">
        <v>2635</v>
      </c>
      <c r="B42" s="496"/>
      <c r="C42" s="496"/>
      <c r="D42" s="497"/>
      <c r="E42" s="251">
        <f>SUM(E27:E41)</f>
        <v>0</v>
      </c>
      <c r="F42" s="251">
        <f t="shared" ref="F42:J42" si="1">SUM(F27:F41)</f>
        <v>0</v>
      </c>
      <c r="G42" s="251">
        <f t="shared" si="1"/>
        <v>0</v>
      </c>
      <c r="H42" s="251">
        <f t="shared" si="1"/>
        <v>0</v>
      </c>
      <c r="I42" s="251">
        <f t="shared" si="1"/>
        <v>0</v>
      </c>
      <c r="J42" s="251">
        <f t="shared" si="1"/>
        <v>0</v>
      </c>
    </row>
    <row r="43" spans="1:10" x14ac:dyDescent="0.35">
      <c r="A43" s="130" t="s">
        <v>2636</v>
      </c>
      <c r="B43" s="487" t="s">
        <v>2692</v>
      </c>
      <c r="C43" s="490" t="s">
        <v>2691</v>
      </c>
      <c r="D43" s="208" t="s">
        <v>833</v>
      </c>
      <c r="E43" s="207"/>
      <c r="F43" s="207"/>
      <c r="G43" s="207"/>
      <c r="H43" s="207"/>
      <c r="I43" s="207"/>
      <c r="J43" s="206"/>
    </row>
    <row r="44" spans="1:10" x14ac:dyDescent="0.35">
      <c r="A44" s="130" t="s">
        <v>2636</v>
      </c>
      <c r="B44" s="488"/>
      <c r="C44" s="491"/>
      <c r="D44" s="205" t="s">
        <v>2677</v>
      </c>
      <c r="E44" s="204"/>
      <c r="F44" s="204"/>
      <c r="G44" s="204"/>
      <c r="H44" s="204"/>
      <c r="I44" s="204"/>
      <c r="J44" s="203"/>
    </row>
    <row r="45" spans="1:10" x14ac:dyDescent="0.35">
      <c r="A45" s="130" t="s">
        <v>2636</v>
      </c>
      <c r="B45" s="489"/>
      <c r="C45" s="492"/>
      <c r="D45" s="202" t="s">
        <v>2676</v>
      </c>
      <c r="E45" s="210"/>
      <c r="F45" s="210"/>
      <c r="G45" s="210"/>
      <c r="H45" s="210"/>
      <c r="I45" s="210"/>
      <c r="J45" s="209"/>
    </row>
    <row r="46" spans="1:10" ht="14.5" customHeight="1" x14ac:dyDescent="0.35">
      <c r="A46" s="130" t="s">
        <v>2636</v>
      </c>
      <c r="B46" s="493" t="s">
        <v>2699</v>
      </c>
      <c r="C46" s="490" t="s">
        <v>2689</v>
      </c>
      <c r="D46" s="208" t="s">
        <v>833</v>
      </c>
      <c r="E46" s="207"/>
      <c r="F46" s="207"/>
      <c r="G46" s="207"/>
      <c r="H46" s="207"/>
      <c r="I46" s="207"/>
      <c r="J46" s="206"/>
    </row>
    <row r="47" spans="1:10" x14ac:dyDescent="0.35">
      <c r="A47" s="130" t="s">
        <v>2636</v>
      </c>
      <c r="B47" s="493"/>
      <c r="C47" s="491"/>
      <c r="D47" s="205" t="s">
        <v>2677</v>
      </c>
      <c r="E47" s="204"/>
      <c r="F47" s="204"/>
      <c r="G47" s="204"/>
      <c r="H47" s="204"/>
      <c r="I47" s="204"/>
      <c r="J47" s="203"/>
    </row>
    <row r="48" spans="1:10" x14ac:dyDescent="0.35">
      <c r="A48" s="130" t="s">
        <v>2636</v>
      </c>
      <c r="B48" s="493"/>
      <c r="C48" s="492"/>
      <c r="D48" s="202" t="s">
        <v>2676</v>
      </c>
      <c r="E48" s="210"/>
      <c r="F48" s="210"/>
      <c r="G48" s="210"/>
      <c r="H48" s="210"/>
      <c r="I48" s="210"/>
      <c r="J48" s="209"/>
    </row>
    <row r="49" spans="1:10" x14ac:dyDescent="0.35">
      <c r="A49" s="130" t="s">
        <v>2636</v>
      </c>
      <c r="B49" s="493"/>
      <c r="C49" s="490" t="s">
        <v>2688</v>
      </c>
      <c r="D49" s="208" t="s">
        <v>833</v>
      </c>
      <c r="E49" s="207"/>
      <c r="F49" s="207"/>
      <c r="G49" s="207"/>
      <c r="H49" s="207"/>
      <c r="I49" s="207"/>
      <c r="J49" s="206"/>
    </row>
    <row r="50" spans="1:10" x14ac:dyDescent="0.35">
      <c r="A50" s="130" t="s">
        <v>2636</v>
      </c>
      <c r="B50" s="493"/>
      <c r="C50" s="491"/>
      <c r="D50" s="205" t="s">
        <v>2677</v>
      </c>
      <c r="E50" s="204"/>
      <c r="F50" s="204"/>
      <c r="G50" s="204"/>
      <c r="H50" s="204"/>
      <c r="I50" s="204"/>
      <c r="J50" s="203"/>
    </row>
    <row r="51" spans="1:10" x14ac:dyDescent="0.35">
      <c r="A51" s="130" t="s">
        <v>2636</v>
      </c>
      <c r="B51" s="493"/>
      <c r="C51" s="492"/>
      <c r="D51" s="202" t="s">
        <v>2676</v>
      </c>
      <c r="E51" s="210"/>
      <c r="F51" s="210"/>
      <c r="G51" s="210"/>
      <c r="H51" s="210"/>
      <c r="I51" s="210"/>
      <c r="J51" s="209"/>
    </row>
    <row r="52" spans="1:10" x14ac:dyDescent="0.35">
      <c r="A52" s="130" t="s">
        <v>2636</v>
      </c>
      <c r="B52" s="493"/>
      <c r="C52" s="490" t="s">
        <v>2687</v>
      </c>
      <c r="D52" s="208" t="s">
        <v>833</v>
      </c>
      <c r="E52" s="207"/>
      <c r="F52" s="207"/>
      <c r="G52" s="207"/>
      <c r="H52" s="207"/>
      <c r="I52" s="207"/>
      <c r="J52" s="206"/>
    </row>
    <row r="53" spans="1:10" x14ac:dyDescent="0.35">
      <c r="A53" s="130" t="s">
        <v>2636</v>
      </c>
      <c r="B53" s="493"/>
      <c r="C53" s="491"/>
      <c r="D53" s="205" t="s">
        <v>2677</v>
      </c>
      <c r="E53" s="204"/>
      <c r="F53" s="204"/>
      <c r="G53" s="204"/>
      <c r="H53" s="204"/>
      <c r="I53" s="204"/>
      <c r="J53" s="203"/>
    </row>
    <row r="54" spans="1:10" x14ac:dyDescent="0.35">
      <c r="A54" s="130" t="s">
        <v>2636</v>
      </c>
      <c r="B54" s="493"/>
      <c r="C54" s="492"/>
      <c r="D54" s="202" t="s">
        <v>2676</v>
      </c>
      <c r="E54" s="210"/>
      <c r="F54" s="210"/>
      <c r="G54" s="210"/>
      <c r="H54" s="210"/>
      <c r="I54" s="210"/>
      <c r="J54" s="209"/>
    </row>
    <row r="55" spans="1:10" x14ac:dyDescent="0.35">
      <c r="A55" s="130" t="s">
        <v>2636</v>
      </c>
      <c r="B55" s="493"/>
      <c r="C55" s="490" t="s">
        <v>2686</v>
      </c>
      <c r="D55" s="208" t="s">
        <v>833</v>
      </c>
      <c r="E55" s="207"/>
      <c r="F55" s="207"/>
      <c r="G55" s="207"/>
      <c r="H55" s="207"/>
      <c r="I55" s="207"/>
      <c r="J55" s="206"/>
    </row>
    <row r="56" spans="1:10" x14ac:dyDescent="0.35">
      <c r="A56" s="130" t="s">
        <v>2636</v>
      </c>
      <c r="B56" s="493"/>
      <c r="C56" s="491"/>
      <c r="D56" s="205" t="s">
        <v>2677</v>
      </c>
      <c r="E56" s="204"/>
      <c r="F56" s="204"/>
      <c r="G56" s="204"/>
      <c r="H56" s="204"/>
      <c r="I56" s="204"/>
      <c r="J56" s="203"/>
    </row>
    <row r="57" spans="1:10" x14ac:dyDescent="0.35">
      <c r="A57" s="130" t="s">
        <v>2636</v>
      </c>
      <c r="B57" s="493"/>
      <c r="C57" s="492"/>
      <c r="D57" s="202" t="s">
        <v>2676</v>
      </c>
      <c r="E57" s="210"/>
      <c r="F57" s="210"/>
      <c r="G57" s="210"/>
      <c r="H57" s="210"/>
      <c r="I57" s="210"/>
      <c r="J57" s="209"/>
    </row>
    <row r="58" spans="1:10" s="199" customFormat="1" ht="27.75" customHeight="1" x14ac:dyDescent="0.35">
      <c r="A58" s="495" t="s">
        <v>2704</v>
      </c>
      <c r="B58" s="496"/>
      <c r="C58" s="496"/>
      <c r="D58" s="497"/>
      <c r="E58" s="251">
        <f>SUM(E43:E57)</f>
        <v>0</v>
      </c>
      <c r="F58" s="251">
        <f t="shared" ref="F58:J58" si="2">SUM(F43:F57)</f>
        <v>0</v>
      </c>
      <c r="G58" s="251">
        <f t="shared" si="2"/>
        <v>0</v>
      </c>
      <c r="H58" s="251">
        <f t="shared" si="2"/>
        <v>0</v>
      </c>
      <c r="I58" s="251">
        <f t="shared" si="2"/>
        <v>0</v>
      </c>
      <c r="J58" s="251">
        <f t="shared" si="2"/>
        <v>0</v>
      </c>
    </row>
    <row r="59" spans="1:10" s="4" customFormat="1" ht="33" customHeight="1" x14ac:dyDescent="0.35">
      <c r="A59" s="495" t="s">
        <v>2633</v>
      </c>
      <c r="B59" s="496"/>
      <c r="C59" s="496"/>
      <c r="D59" s="497"/>
      <c r="E59" s="251">
        <f>+E58+E42+E26</f>
        <v>0</v>
      </c>
      <c r="F59" s="251">
        <f t="shared" ref="F59:J59" si="3">+F58+F42+F26</f>
        <v>0</v>
      </c>
      <c r="G59" s="251">
        <f t="shared" si="3"/>
        <v>0</v>
      </c>
      <c r="H59" s="251">
        <f t="shared" si="3"/>
        <v>0</v>
      </c>
      <c r="I59" s="251">
        <f t="shared" si="3"/>
        <v>0</v>
      </c>
      <c r="J59" s="251">
        <f t="shared" si="3"/>
        <v>0</v>
      </c>
    </row>
    <row r="60" spans="1:10" x14ac:dyDescent="0.35">
      <c r="A60" t="s">
        <v>2609</v>
      </c>
    </row>
    <row r="61" spans="1:10" x14ac:dyDescent="0.35">
      <c r="A61" t="s">
        <v>2610</v>
      </c>
    </row>
  </sheetData>
  <mergeCells count="36">
    <mergeCell ref="B6:J6"/>
    <mergeCell ref="C46:C48"/>
    <mergeCell ref="C9:C10"/>
    <mergeCell ref="D9:D10"/>
    <mergeCell ref="E9:J9"/>
    <mergeCell ref="A3:A6"/>
    <mergeCell ref="A9:A10"/>
    <mergeCell ref="A8:C8"/>
    <mergeCell ref="A26:D26"/>
    <mergeCell ref="A42:D42"/>
    <mergeCell ref="B11:B13"/>
    <mergeCell ref="C11:C13"/>
    <mergeCell ref="B14:B25"/>
    <mergeCell ref="C14:C16"/>
    <mergeCell ref="C17:C19"/>
    <mergeCell ref="C20:C22"/>
    <mergeCell ref="C23:C25"/>
    <mergeCell ref="B9:B10"/>
    <mergeCell ref="B3:J3"/>
    <mergeCell ref="B4:J4"/>
    <mergeCell ref="B5:J5"/>
    <mergeCell ref="A59:D59"/>
    <mergeCell ref="B27:B29"/>
    <mergeCell ref="C27:C29"/>
    <mergeCell ref="B30:B41"/>
    <mergeCell ref="C30:C32"/>
    <mergeCell ref="C33:C35"/>
    <mergeCell ref="C36:C38"/>
    <mergeCell ref="C39:C41"/>
    <mergeCell ref="A58:D58"/>
    <mergeCell ref="B43:B45"/>
    <mergeCell ref="C43:C45"/>
    <mergeCell ref="B46:B57"/>
    <mergeCell ref="C49:C51"/>
    <mergeCell ref="C52:C54"/>
    <mergeCell ref="C55:C5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46"/>
  <sheetViews>
    <sheetView topLeftCell="A7" zoomScale="70" zoomScaleNormal="70" workbookViewId="0">
      <selection activeCell="C13" sqref="C13:C14"/>
    </sheetView>
  </sheetViews>
  <sheetFormatPr baseColWidth="10" defaultRowHeight="14.5" x14ac:dyDescent="0.35"/>
  <cols>
    <col min="1" max="1" width="30" customWidth="1"/>
    <col min="2" max="2" width="31.1796875" style="4" customWidth="1"/>
    <col min="3" max="3" width="38.54296875" style="4" customWidth="1"/>
    <col min="4" max="4" width="15.26953125" style="4" customWidth="1"/>
    <col min="5" max="5" width="38.81640625" customWidth="1"/>
    <col min="6" max="11" width="16.54296875" customWidth="1"/>
  </cols>
  <sheetData>
    <row r="1" spans="1:11" ht="30" x14ac:dyDescent="0.35">
      <c r="A1" s="253" t="s">
        <v>2749</v>
      </c>
    </row>
    <row r="2" spans="1:11" ht="25" x14ac:dyDescent="0.5">
      <c r="A2" s="143" t="s">
        <v>2706</v>
      </c>
    </row>
    <row r="3" spans="1:11" x14ac:dyDescent="0.35">
      <c r="A3" s="503" t="s">
        <v>2617</v>
      </c>
      <c r="B3" s="478" t="s">
        <v>2759</v>
      </c>
      <c r="C3" s="478"/>
      <c r="D3" s="478"/>
      <c r="E3" s="478"/>
      <c r="F3" s="478"/>
      <c r="G3" s="478"/>
      <c r="H3" s="478"/>
      <c r="I3" s="478"/>
      <c r="J3" s="478"/>
      <c r="K3" s="479"/>
    </row>
    <row r="4" spans="1:11" ht="57.75" customHeight="1" x14ac:dyDescent="0.35">
      <c r="A4" s="504"/>
      <c r="B4" s="480" t="s">
        <v>2700</v>
      </c>
      <c r="C4" s="480"/>
      <c r="D4" s="480"/>
      <c r="E4" s="480"/>
      <c r="F4" s="480"/>
      <c r="G4" s="480"/>
      <c r="H4" s="480"/>
      <c r="I4" s="480"/>
      <c r="J4" s="480"/>
      <c r="K4" s="481"/>
    </row>
    <row r="5" spans="1:11" x14ac:dyDescent="0.35">
      <c r="A5" s="504"/>
      <c r="B5" s="482" t="s">
        <v>2695</v>
      </c>
      <c r="C5" s="482"/>
      <c r="D5" s="482"/>
      <c r="E5" s="482"/>
      <c r="F5" s="482"/>
      <c r="G5" s="482"/>
      <c r="H5" s="482"/>
      <c r="I5" s="482"/>
      <c r="J5" s="482"/>
      <c r="K5" s="483"/>
    </row>
    <row r="6" spans="1:11" ht="34" customHeight="1" x14ac:dyDescent="0.35">
      <c r="A6" s="505"/>
      <c r="B6" s="484" t="s">
        <v>2707</v>
      </c>
      <c r="C6" s="484"/>
      <c r="D6" s="484"/>
      <c r="E6" s="484"/>
      <c r="F6" s="484"/>
      <c r="G6" s="484"/>
      <c r="H6" s="484"/>
      <c r="I6" s="484"/>
      <c r="J6" s="484"/>
      <c r="K6" s="485"/>
    </row>
    <row r="8" spans="1:11" x14ac:dyDescent="0.35">
      <c r="A8" s="501" t="s">
        <v>2673</v>
      </c>
      <c r="B8" s="501"/>
      <c r="C8" s="501"/>
    </row>
    <row r="9" spans="1:11" s="4" customFormat="1" x14ac:dyDescent="0.35">
      <c r="A9" s="486" t="s">
        <v>552</v>
      </c>
      <c r="B9" s="486" t="s">
        <v>2703</v>
      </c>
      <c r="C9" s="486" t="s">
        <v>2694</v>
      </c>
      <c r="D9" s="486" t="s">
        <v>67</v>
      </c>
      <c r="E9" s="486" t="s">
        <v>2746</v>
      </c>
      <c r="F9" s="486" t="s">
        <v>2693</v>
      </c>
      <c r="G9" s="486"/>
      <c r="H9" s="486"/>
      <c r="I9" s="486"/>
      <c r="J9" s="486"/>
      <c r="K9" s="486"/>
    </row>
    <row r="10" spans="1:11" s="4" customFormat="1" x14ac:dyDescent="0.35">
      <c r="A10" s="486"/>
      <c r="B10" s="486"/>
      <c r="C10" s="486"/>
      <c r="D10" s="486"/>
      <c r="E10" s="486"/>
      <c r="F10" s="221" t="s">
        <v>2637</v>
      </c>
      <c r="G10" s="221" t="s">
        <v>2638</v>
      </c>
      <c r="H10" s="211">
        <v>2021</v>
      </c>
      <c r="I10" s="211">
        <v>2022</v>
      </c>
      <c r="J10" s="211">
        <v>2023</v>
      </c>
      <c r="K10" s="211">
        <v>2024</v>
      </c>
    </row>
    <row r="11" spans="1:11" ht="26.15" customHeight="1" x14ac:dyDescent="0.35">
      <c r="A11" s="126" t="s">
        <v>38</v>
      </c>
      <c r="B11" s="494" t="s">
        <v>2692</v>
      </c>
      <c r="C11" s="493" t="s">
        <v>2691</v>
      </c>
      <c r="D11" s="213" t="s">
        <v>2698</v>
      </c>
      <c r="E11" s="208"/>
      <c r="F11" s="207"/>
      <c r="G11" s="207"/>
      <c r="H11" s="207"/>
      <c r="I11" s="207"/>
      <c r="J11" s="207"/>
      <c r="K11" s="206"/>
    </row>
    <row r="12" spans="1:11" ht="26.15" customHeight="1" x14ac:dyDescent="0.35">
      <c r="A12" s="126" t="s">
        <v>38</v>
      </c>
      <c r="B12" s="494"/>
      <c r="C12" s="493"/>
      <c r="D12" s="212" t="s">
        <v>2697</v>
      </c>
      <c r="E12" s="202"/>
      <c r="F12" s="210"/>
      <c r="G12" s="210"/>
      <c r="H12" s="210"/>
      <c r="I12" s="210"/>
      <c r="J12" s="210"/>
      <c r="K12" s="209"/>
    </row>
    <row r="13" spans="1:11" x14ac:dyDescent="0.35">
      <c r="A13" s="126" t="s">
        <v>38</v>
      </c>
      <c r="B13" s="493" t="s">
        <v>2699</v>
      </c>
      <c r="C13" s="493" t="s">
        <v>2689</v>
      </c>
      <c r="D13" s="213" t="s">
        <v>2698</v>
      </c>
      <c r="E13" s="208"/>
      <c r="F13" s="207"/>
      <c r="G13" s="207"/>
      <c r="H13" s="207"/>
      <c r="I13" s="207"/>
      <c r="J13" s="207"/>
      <c r="K13" s="206"/>
    </row>
    <row r="14" spans="1:11" x14ac:dyDescent="0.35">
      <c r="A14" s="126" t="s">
        <v>38</v>
      </c>
      <c r="B14" s="493"/>
      <c r="C14" s="493"/>
      <c r="D14" s="212" t="s">
        <v>2697</v>
      </c>
      <c r="E14" s="202"/>
      <c r="F14" s="210"/>
      <c r="G14" s="210"/>
      <c r="H14" s="210"/>
      <c r="I14" s="210"/>
      <c r="J14" s="210"/>
      <c r="K14" s="209"/>
    </row>
    <row r="15" spans="1:11" x14ac:dyDescent="0.35">
      <c r="A15" s="126" t="s">
        <v>38</v>
      </c>
      <c r="B15" s="493"/>
      <c r="C15" s="493" t="s">
        <v>2688</v>
      </c>
      <c r="D15" s="213" t="s">
        <v>2698</v>
      </c>
      <c r="E15" s="208"/>
      <c r="F15" s="207"/>
      <c r="G15" s="207"/>
      <c r="H15" s="207"/>
      <c r="I15" s="207"/>
      <c r="J15" s="207"/>
      <c r="K15" s="206"/>
    </row>
    <row r="16" spans="1:11" x14ac:dyDescent="0.35">
      <c r="A16" s="126" t="s">
        <v>38</v>
      </c>
      <c r="B16" s="493"/>
      <c r="C16" s="493"/>
      <c r="D16" s="212" t="s">
        <v>2697</v>
      </c>
      <c r="E16" s="202"/>
      <c r="F16" s="210"/>
      <c r="G16" s="210"/>
      <c r="H16" s="210"/>
      <c r="I16" s="210"/>
      <c r="J16" s="210"/>
      <c r="K16" s="209"/>
    </row>
    <row r="17" spans="1:11" x14ac:dyDescent="0.35">
      <c r="A17" s="126" t="s">
        <v>38</v>
      </c>
      <c r="B17" s="493"/>
      <c r="C17" s="493" t="s">
        <v>2687</v>
      </c>
      <c r="D17" s="213" t="s">
        <v>2698</v>
      </c>
      <c r="E17" s="208"/>
      <c r="F17" s="207"/>
      <c r="G17" s="207"/>
      <c r="H17" s="207"/>
      <c r="I17" s="207"/>
      <c r="J17" s="207"/>
      <c r="K17" s="206"/>
    </row>
    <row r="18" spans="1:11" x14ac:dyDescent="0.35">
      <c r="A18" s="126" t="s">
        <v>38</v>
      </c>
      <c r="B18" s="493"/>
      <c r="C18" s="493"/>
      <c r="D18" s="212" t="s">
        <v>2697</v>
      </c>
      <c r="E18" s="202"/>
      <c r="F18" s="210"/>
      <c r="G18" s="210"/>
      <c r="H18" s="210"/>
      <c r="I18" s="210"/>
      <c r="J18" s="210"/>
      <c r="K18" s="209"/>
    </row>
    <row r="19" spans="1:11" x14ac:dyDescent="0.35">
      <c r="A19" s="126" t="s">
        <v>38</v>
      </c>
      <c r="B19" s="493"/>
      <c r="C19" s="493" t="s">
        <v>2686</v>
      </c>
      <c r="D19" s="213" t="s">
        <v>2698</v>
      </c>
      <c r="E19" s="208"/>
      <c r="F19" s="207"/>
      <c r="G19" s="207"/>
      <c r="H19" s="207"/>
      <c r="I19" s="207"/>
      <c r="J19" s="207"/>
      <c r="K19" s="206"/>
    </row>
    <row r="20" spans="1:11" x14ac:dyDescent="0.35">
      <c r="A20" s="126" t="s">
        <v>38</v>
      </c>
      <c r="B20" s="493"/>
      <c r="C20" s="493"/>
      <c r="D20" s="212" t="s">
        <v>2697</v>
      </c>
      <c r="E20" s="202"/>
      <c r="F20" s="210"/>
      <c r="G20" s="210"/>
      <c r="H20" s="210"/>
      <c r="I20" s="210"/>
      <c r="J20" s="210"/>
      <c r="K20" s="209"/>
    </row>
    <row r="21" spans="1:11" s="199" customFormat="1" ht="27.75" customHeight="1" x14ac:dyDescent="0.35">
      <c r="A21" s="495" t="s">
        <v>2634</v>
      </c>
      <c r="B21" s="496"/>
      <c r="C21" s="496"/>
      <c r="D21" s="497"/>
      <c r="E21" s="251"/>
      <c r="F21" s="251">
        <f>SUM(F11:F20)</f>
        <v>0</v>
      </c>
      <c r="G21" s="251">
        <f t="shared" ref="G21:K21" si="0">SUM(G11:G20)</f>
        <v>0</v>
      </c>
      <c r="H21" s="251">
        <f t="shared" si="0"/>
        <v>0</v>
      </c>
      <c r="I21" s="251">
        <f t="shared" si="0"/>
        <v>0</v>
      </c>
      <c r="J21" s="251">
        <f t="shared" si="0"/>
        <v>0</v>
      </c>
      <c r="K21" s="251">
        <f t="shared" si="0"/>
        <v>0</v>
      </c>
    </row>
    <row r="22" spans="1:11" ht="14.5" customHeight="1" x14ac:dyDescent="0.35">
      <c r="A22" s="126" t="s">
        <v>40</v>
      </c>
      <c r="B22" s="489" t="s">
        <v>2692</v>
      </c>
      <c r="C22" s="493" t="s">
        <v>2691</v>
      </c>
      <c r="D22" s="217" t="s">
        <v>2698</v>
      </c>
      <c r="E22" s="216"/>
      <c r="F22" s="215"/>
      <c r="G22" s="215"/>
      <c r="H22" s="215"/>
      <c r="I22" s="215"/>
      <c r="J22" s="215"/>
      <c r="K22" s="214"/>
    </row>
    <row r="23" spans="1:11" x14ac:dyDescent="0.35">
      <c r="A23" s="126" t="s">
        <v>40</v>
      </c>
      <c r="B23" s="494"/>
      <c r="C23" s="493"/>
      <c r="D23" s="212" t="s">
        <v>2697</v>
      </c>
      <c r="E23" s="202"/>
      <c r="F23" s="210"/>
      <c r="G23" s="210"/>
      <c r="H23" s="210"/>
      <c r="I23" s="210"/>
      <c r="J23" s="210"/>
      <c r="K23" s="209"/>
    </row>
    <row r="24" spans="1:11" ht="14.5" customHeight="1" x14ac:dyDescent="0.35">
      <c r="A24" s="126" t="s">
        <v>40</v>
      </c>
      <c r="B24" s="493" t="s">
        <v>2699</v>
      </c>
      <c r="C24" s="493" t="s">
        <v>2689</v>
      </c>
      <c r="D24" s="213" t="s">
        <v>2698</v>
      </c>
      <c r="E24" s="208"/>
      <c r="F24" s="207"/>
      <c r="G24" s="207"/>
      <c r="H24" s="207"/>
      <c r="I24" s="207"/>
      <c r="J24" s="207"/>
      <c r="K24" s="206"/>
    </row>
    <row r="25" spans="1:11" x14ac:dyDescent="0.35">
      <c r="A25" s="126" t="s">
        <v>40</v>
      </c>
      <c r="B25" s="493"/>
      <c r="C25" s="493"/>
      <c r="D25" s="212" t="s">
        <v>2697</v>
      </c>
      <c r="E25" s="202"/>
      <c r="F25" s="210"/>
      <c r="G25" s="210"/>
      <c r="H25" s="210"/>
      <c r="I25" s="210"/>
      <c r="J25" s="210"/>
      <c r="K25" s="209"/>
    </row>
    <row r="26" spans="1:11" x14ac:dyDescent="0.35">
      <c r="A26" s="126" t="s">
        <v>40</v>
      </c>
      <c r="B26" s="493"/>
      <c r="C26" s="493" t="s">
        <v>2688</v>
      </c>
      <c r="D26" s="213" t="s">
        <v>2698</v>
      </c>
      <c r="E26" s="208"/>
      <c r="F26" s="207"/>
      <c r="G26" s="207"/>
      <c r="H26" s="207"/>
      <c r="I26" s="207"/>
      <c r="J26" s="207"/>
      <c r="K26" s="206"/>
    </row>
    <row r="27" spans="1:11" x14ac:dyDescent="0.35">
      <c r="A27" s="126" t="s">
        <v>40</v>
      </c>
      <c r="B27" s="493"/>
      <c r="C27" s="493"/>
      <c r="D27" s="212" t="s">
        <v>2697</v>
      </c>
      <c r="E27" s="202"/>
      <c r="F27" s="210"/>
      <c r="G27" s="210"/>
      <c r="H27" s="210"/>
      <c r="I27" s="210"/>
      <c r="J27" s="210"/>
      <c r="K27" s="209"/>
    </row>
    <row r="28" spans="1:11" x14ac:dyDescent="0.35">
      <c r="A28" s="126" t="s">
        <v>40</v>
      </c>
      <c r="B28" s="493"/>
      <c r="C28" s="493" t="s">
        <v>2687</v>
      </c>
      <c r="D28" s="213" t="s">
        <v>2698</v>
      </c>
      <c r="E28" s="208"/>
      <c r="F28" s="207"/>
      <c r="G28" s="207"/>
      <c r="H28" s="207"/>
      <c r="I28" s="207"/>
      <c r="J28" s="207"/>
      <c r="K28" s="206"/>
    </row>
    <row r="29" spans="1:11" x14ac:dyDescent="0.35">
      <c r="A29" s="126" t="s">
        <v>40</v>
      </c>
      <c r="B29" s="493"/>
      <c r="C29" s="493"/>
      <c r="D29" s="212" t="s">
        <v>2697</v>
      </c>
      <c r="E29" s="202"/>
      <c r="F29" s="210"/>
      <c r="G29" s="210"/>
      <c r="H29" s="210"/>
      <c r="I29" s="210"/>
      <c r="J29" s="210"/>
      <c r="K29" s="209"/>
    </row>
    <row r="30" spans="1:11" x14ac:dyDescent="0.35">
      <c r="A30" s="126" t="s">
        <v>40</v>
      </c>
      <c r="B30" s="493"/>
      <c r="C30" s="493" t="s">
        <v>2686</v>
      </c>
      <c r="D30" s="213" t="s">
        <v>2698</v>
      </c>
      <c r="E30" s="208"/>
      <c r="F30" s="207"/>
      <c r="G30" s="207"/>
      <c r="H30" s="207"/>
      <c r="I30" s="207"/>
      <c r="J30" s="207"/>
      <c r="K30" s="206"/>
    </row>
    <row r="31" spans="1:11" x14ac:dyDescent="0.35">
      <c r="A31" s="126" t="s">
        <v>40</v>
      </c>
      <c r="B31" s="493"/>
      <c r="C31" s="493"/>
      <c r="D31" s="212" t="s">
        <v>2697</v>
      </c>
      <c r="E31" s="202"/>
      <c r="F31" s="210"/>
      <c r="G31" s="210"/>
      <c r="H31" s="210"/>
      <c r="I31" s="210"/>
      <c r="J31" s="210"/>
      <c r="K31" s="209"/>
    </row>
    <row r="32" spans="1:11" s="199" customFormat="1" ht="27.75" customHeight="1" x14ac:dyDescent="0.35">
      <c r="A32" s="495" t="s">
        <v>2635</v>
      </c>
      <c r="B32" s="496"/>
      <c r="C32" s="496"/>
      <c r="D32" s="497"/>
      <c r="E32" s="251"/>
      <c r="F32" s="251">
        <f>SUM(F22:F31)</f>
        <v>0</v>
      </c>
      <c r="G32" s="251">
        <f t="shared" ref="G32:K32" si="1">SUM(G22:G31)</f>
        <v>0</v>
      </c>
      <c r="H32" s="251">
        <f t="shared" si="1"/>
        <v>0</v>
      </c>
      <c r="I32" s="251">
        <f t="shared" si="1"/>
        <v>0</v>
      </c>
      <c r="J32" s="251">
        <f t="shared" si="1"/>
        <v>0</v>
      </c>
      <c r="K32" s="251">
        <f t="shared" si="1"/>
        <v>0</v>
      </c>
    </row>
    <row r="33" spans="1:11" ht="14.5" customHeight="1" x14ac:dyDescent="0.35">
      <c r="A33" s="126" t="s">
        <v>2636</v>
      </c>
      <c r="B33" s="494" t="s">
        <v>2692</v>
      </c>
      <c r="C33" s="493" t="s">
        <v>2691</v>
      </c>
      <c r="D33" s="213" t="s">
        <v>2698</v>
      </c>
      <c r="E33" s="208"/>
      <c r="F33" s="207"/>
      <c r="G33" s="207"/>
      <c r="H33" s="207"/>
      <c r="I33" s="207"/>
      <c r="J33" s="207"/>
      <c r="K33" s="206"/>
    </row>
    <row r="34" spans="1:11" x14ac:dyDescent="0.35">
      <c r="A34" s="126" t="s">
        <v>2636</v>
      </c>
      <c r="B34" s="494"/>
      <c r="C34" s="493"/>
      <c r="D34" s="212" t="s">
        <v>2697</v>
      </c>
      <c r="E34" s="202"/>
      <c r="F34" s="210"/>
      <c r="G34" s="210"/>
      <c r="H34" s="210"/>
      <c r="I34" s="210"/>
      <c r="J34" s="210"/>
      <c r="K34" s="209"/>
    </row>
    <row r="35" spans="1:11" ht="14.5" customHeight="1" x14ac:dyDescent="0.35">
      <c r="A35" s="126" t="s">
        <v>2636</v>
      </c>
      <c r="B35" s="493" t="s">
        <v>2699</v>
      </c>
      <c r="C35" s="493" t="s">
        <v>2689</v>
      </c>
      <c r="D35" s="213" t="s">
        <v>2698</v>
      </c>
      <c r="E35" s="208"/>
      <c r="F35" s="207"/>
      <c r="G35" s="207"/>
      <c r="H35" s="207"/>
      <c r="I35" s="207"/>
      <c r="J35" s="207"/>
      <c r="K35" s="206"/>
    </row>
    <row r="36" spans="1:11" x14ac:dyDescent="0.35">
      <c r="A36" s="126" t="s">
        <v>2636</v>
      </c>
      <c r="B36" s="493"/>
      <c r="C36" s="493"/>
      <c r="D36" s="212" t="s">
        <v>2697</v>
      </c>
      <c r="E36" s="202"/>
      <c r="F36" s="210"/>
      <c r="G36" s="210"/>
      <c r="H36" s="210"/>
      <c r="I36" s="210"/>
      <c r="J36" s="210"/>
      <c r="K36" s="209"/>
    </row>
    <row r="37" spans="1:11" x14ac:dyDescent="0.35">
      <c r="A37" s="126" t="s">
        <v>2636</v>
      </c>
      <c r="B37" s="493"/>
      <c r="C37" s="493" t="s">
        <v>2688</v>
      </c>
      <c r="D37" s="213" t="s">
        <v>2698</v>
      </c>
      <c r="E37" s="208"/>
      <c r="F37" s="207"/>
      <c r="G37" s="207"/>
      <c r="H37" s="207"/>
      <c r="I37" s="207"/>
      <c r="J37" s="207"/>
      <c r="K37" s="206"/>
    </row>
    <row r="38" spans="1:11" x14ac:dyDescent="0.35">
      <c r="A38" s="126" t="s">
        <v>2636</v>
      </c>
      <c r="B38" s="493"/>
      <c r="C38" s="493"/>
      <c r="D38" s="212" t="s">
        <v>2697</v>
      </c>
      <c r="E38" s="202"/>
      <c r="F38" s="210"/>
      <c r="G38" s="210"/>
      <c r="H38" s="210"/>
      <c r="I38" s="210"/>
      <c r="J38" s="210"/>
      <c r="K38" s="209"/>
    </row>
    <row r="39" spans="1:11" x14ac:dyDescent="0.35">
      <c r="A39" s="126" t="s">
        <v>2636</v>
      </c>
      <c r="B39" s="493"/>
      <c r="C39" s="493" t="s">
        <v>2687</v>
      </c>
      <c r="D39" s="213" t="s">
        <v>2698</v>
      </c>
      <c r="E39" s="208"/>
      <c r="F39" s="207"/>
      <c r="G39" s="207"/>
      <c r="H39" s="207"/>
      <c r="I39" s="207"/>
      <c r="J39" s="207"/>
      <c r="K39" s="206"/>
    </row>
    <row r="40" spans="1:11" x14ac:dyDescent="0.35">
      <c r="A40" s="126" t="s">
        <v>2636</v>
      </c>
      <c r="B40" s="493"/>
      <c r="C40" s="493"/>
      <c r="D40" s="212" t="s">
        <v>2697</v>
      </c>
      <c r="E40" s="202"/>
      <c r="F40" s="210"/>
      <c r="G40" s="210"/>
      <c r="H40" s="210"/>
      <c r="I40" s="210"/>
      <c r="J40" s="210"/>
      <c r="K40" s="209"/>
    </row>
    <row r="41" spans="1:11" x14ac:dyDescent="0.35">
      <c r="A41" s="126" t="s">
        <v>2636</v>
      </c>
      <c r="B41" s="493"/>
      <c r="C41" s="493" t="s">
        <v>2686</v>
      </c>
      <c r="D41" s="213" t="s">
        <v>2698</v>
      </c>
      <c r="E41" s="208"/>
      <c r="F41" s="207"/>
      <c r="G41" s="207"/>
      <c r="H41" s="207"/>
      <c r="I41" s="207"/>
      <c r="J41" s="207"/>
      <c r="K41" s="206"/>
    </row>
    <row r="42" spans="1:11" x14ac:dyDescent="0.35">
      <c r="A42" s="126" t="s">
        <v>2636</v>
      </c>
      <c r="B42" s="493"/>
      <c r="C42" s="493"/>
      <c r="D42" s="212" t="s">
        <v>2697</v>
      </c>
      <c r="E42" s="202"/>
      <c r="F42" s="210"/>
      <c r="G42" s="210"/>
      <c r="H42" s="210"/>
      <c r="I42" s="210"/>
      <c r="J42" s="210"/>
      <c r="K42" s="209"/>
    </row>
    <row r="43" spans="1:11" s="199" customFormat="1" ht="27.75" customHeight="1" x14ac:dyDescent="0.35">
      <c r="A43" s="495" t="s">
        <v>2704</v>
      </c>
      <c r="B43" s="496"/>
      <c r="C43" s="496"/>
      <c r="D43" s="496"/>
      <c r="E43" s="497"/>
      <c r="F43" s="251">
        <f>SUM(F33:F42)</f>
        <v>0</v>
      </c>
      <c r="G43" s="251">
        <f t="shared" ref="G43:K43" si="2">SUM(G33:G42)</f>
        <v>0</v>
      </c>
      <c r="H43" s="251">
        <f t="shared" si="2"/>
        <v>0</v>
      </c>
      <c r="I43" s="251">
        <f t="shared" si="2"/>
        <v>0</v>
      </c>
      <c r="J43" s="251">
        <f t="shared" si="2"/>
        <v>0</v>
      </c>
      <c r="K43" s="251">
        <f t="shared" si="2"/>
        <v>0</v>
      </c>
    </row>
    <row r="44" spans="1:11" s="4" customFormat="1" ht="33" customHeight="1" x14ac:dyDescent="0.35">
      <c r="A44" s="495" t="s">
        <v>2639</v>
      </c>
      <c r="B44" s="496"/>
      <c r="C44" s="496"/>
      <c r="D44" s="496"/>
      <c r="E44" s="497"/>
      <c r="F44" s="251">
        <f>+F21+F32+F43</f>
        <v>0</v>
      </c>
      <c r="G44" s="251">
        <f t="shared" ref="G44:K44" si="3">+G21+G32+G43</f>
        <v>0</v>
      </c>
      <c r="H44" s="251">
        <f t="shared" si="3"/>
        <v>0</v>
      </c>
      <c r="I44" s="251">
        <f t="shared" si="3"/>
        <v>0</v>
      </c>
      <c r="J44" s="251">
        <f t="shared" si="3"/>
        <v>0</v>
      </c>
      <c r="K44" s="251">
        <f t="shared" si="3"/>
        <v>0</v>
      </c>
    </row>
    <row r="45" spans="1:11" x14ac:dyDescent="0.35">
      <c r="A45" t="s">
        <v>2609</v>
      </c>
    </row>
    <row r="46" spans="1:11" x14ac:dyDescent="0.35">
      <c r="A46" t="s">
        <v>2610</v>
      </c>
    </row>
  </sheetData>
  <mergeCells count="37">
    <mergeCell ref="A3:A6"/>
    <mergeCell ref="A9:A10"/>
    <mergeCell ref="A8:C8"/>
    <mergeCell ref="A21:D21"/>
    <mergeCell ref="A32:D32"/>
    <mergeCell ref="B11:B12"/>
    <mergeCell ref="C11:C12"/>
    <mergeCell ref="B13:B20"/>
    <mergeCell ref="C13:C14"/>
    <mergeCell ref="C15:C16"/>
    <mergeCell ref="C17:C18"/>
    <mergeCell ref="C19:C20"/>
    <mergeCell ref="B3:K3"/>
    <mergeCell ref="B4:K4"/>
    <mergeCell ref="B5:K5"/>
    <mergeCell ref="B6:K6"/>
    <mergeCell ref="A44:E44"/>
    <mergeCell ref="B22:B23"/>
    <mergeCell ref="C22:C23"/>
    <mergeCell ref="B24:B31"/>
    <mergeCell ref="C24:C25"/>
    <mergeCell ref="C26:C27"/>
    <mergeCell ref="C28:C29"/>
    <mergeCell ref="C30:C31"/>
    <mergeCell ref="A43:E43"/>
    <mergeCell ref="B33:B34"/>
    <mergeCell ref="C33:C34"/>
    <mergeCell ref="B35:B42"/>
    <mergeCell ref="C35:C36"/>
    <mergeCell ref="C37:C38"/>
    <mergeCell ref="C39:C40"/>
    <mergeCell ref="C41:C42"/>
    <mergeCell ref="B9:B10"/>
    <mergeCell ref="C9:C10"/>
    <mergeCell ref="D9:D10"/>
    <mergeCell ref="E9:E10"/>
    <mergeCell ref="F9:K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273"/>
  <sheetViews>
    <sheetView zoomScale="90" zoomScaleNormal="90" workbookViewId="0">
      <pane xSplit="1" ySplit="6" topLeftCell="B7" activePane="bottomRight" state="frozen"/>
      <selection activeCell="C17" sqref="C17:C19"/>
      <selection pane="topRight" activeCell="C17" sqref="C17:C19"/>
      <selection pane="bottomLeft" activeCell="C17" sqref="C17:C19"/>
      <selection pane="bottomRight" activeCell="B12" sqref="B12"/>
    </sheetView>
  </sheetViews>
  <sheetFormatPr baseColWidth="10" defaultColWidth="10.81640625" defaultRowHeight="14.5" x14ac:dyDescent="0.35"/>
  <cols>
    <col min="1" max="1" width="32.81640625" style="254" customWidth="1"/>
    <col min="2" max="2" width="131.81640625" style="260" customWidth="1"/>
    <col min="3" max="16384" width="10.81640625" style="254"/>
  </cols>
  <sheetData>
    <row r="1" spans="1:2" ht="21" x14ac:dyDescent="0.35">
      <c r="A1" s="506" t="s">
        <v>2750</v>
      </c>
      <c r="B1" s="506"/>
    </row>
    <row r="2" spans="1:2" ht="21" x14ac:dyDescent="0.35">
      <c r="A2" s="255" t="s">
        <v>2751</v>
      </c>
      <c r="B2" s="254"/>
    </row>
    <row r="3" spans="1:2" x14ac:dyDescent="0.35">
      <c r="A3" s="254" t="s">
        <v>66</v>
      </c>
      <c r="B3" s="254" t="s">
        <v>2710</v>
      </c>
    </row>
    <row r="4" spans="1:2" x14ac:dyDescent="0.35">
      <c r="A4" s="254" t="s">
        <v>552</v>
      </c>
      <c r="B4" s="254" t="s">
        <v>2752</v>
      </c>
    </row>
    <row r="6" spans="1:2" x14ac:dyDescent="0.35">
      <c r="A6" s="254" t="s">
        <v>2712</v>
      </c>
      <c r="B6" s="260" t="s">
        <v>2713</v>
      </c>
    </row>
    <row r="7" spans="1:2" ht="29" x14ac:dyDescent="0.35">
      <c r="A7" s="257" t="s">
        <v>2753</v>
      </c>
      <c r="B7" s="258" t="s">
        <v>2754</v>
      </c>
    </row>
    <row r="8" spans="1:2" ht="29" x14ac:dyDescent="0.35">
      <c r="A8" s="257" t="s">
        <v>2755</v>
      </c>
      <c r="B8" s="258" t="s">
        <v>2756</v>
      </c>
    </row>
    <row r="9" spans="1:2" ht="43.5" x14ac:dyDescent="0.35">
      <c r="A9" s="257" t="s">
        <v>2757</v>
      </c>
      <c r="B9" s="258" t="s">
        <v>2758</v>
      </c>
    </row>
    <row r="10" spans="1:2" x14ac:dyDescent="0.35">
      <c r="A10"/>
      <c r="B10"/>
    </row>
    <row r="11" spans="1:2" x14ac:dyDescent="0.35">
      <c r="A11"/>
      <c r="B11"/>
    </row>
    <row r="12" spans="1:2" x14ac:dyDescent="0.35">
      <c r="A12"/>
      <c r="B12"/>
    </row>
    <row r="13" spans="1:2" x14ac:dyDescent="0.35">
      <c r="A13"/>
      <c r="B13"/>
    </row>
    <row r="14" spans="1:2" x14ac:dyDescent="0.35">
      <c r="A14"/>
      <c r="B14"/>
    </row>
    <row r="15" spans="1:2" x14ac:dyDescent="0.35">
      <c r="A15"/>
      <c r="B15"/>
    </row>
    <row r="16" spans="1:2" x14ac:dyDescent="0.35">
      <c r="A16"/>
      <c r="B16"/>
    </row>
    <row r="17" spans="1:2" x14ac:dyDescent="0.35">
      <c r="A17"/>
      <c r="B17"/>
    </row>
    <row r="18" spans="1:2" x14ac:dyDescent="0.35">
      <c r="A18"/>
      <c r="B18"/>
    </row>
    <row r="19" spans="1:2" x14ac:dyDescent="0.35">
      <c r="A19"/>
      <c r="B19"/>
    </row>
    <row r="20" spans="1:2" x14ac:dyDescent="0.35">
      <c r="A20"/>
      <c r="B20"/>
    </row>
    <row r="21" spans="1:2" x14ac:dyDescent="0.35">
      <c r="A21"/>
      <c r="B21"/>
    </row>
    <row r="22" spans="1:2" x14ac:dyDescent="0.35">
      <c r="A22"/>
      <c r="B22"/>
    </row>
    <row r="23" spans="1:2" x14ac:dyDescent="0.35">
      <c r="A23"/>
      <c r="B23"/>
    </row>
    <row r="24" spans="1:2" x14ac:dyDescent="0.35">
      <c r="A24"/>
      <c r="B24"/>
    </row>
    <row r="25" spans="1:2" x14ac:dyDescent="0.35">
      <c r="A25"/>
      <c r="B25"/>
    </row>
    <row r="26" spans="1:2" x14ac:dyDescent="0.35">
      <c r="A26"/>
      <c r="B26"/>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sheetData>
  <mergeCells count="1">
    <mergeCell ref="A1:B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61"/>
  <sheetViews>
    <sheetView topLeftCell="A4" zoomScale="70" zoomScaleNormal="70" workbookViewId="0">
      <selection activeCell="C14" sqref="C14:C16"/>
    </sheetView>
  </sheetViews>
  <sheetFormatPr baseColWidth="10" defaultRowHeight="14.5" x14ac:dyDescent="0.35"/>
  <cols>
    <col min="1" max="1" width="34.26953125" customWidth="1"/>
    <col min="2" max="2" width="31.1796875" style="4" customWidth="1"/>
    <col min="3" max="3" width="38.54296875" style="4" customWidth="1"/>
    <col min="4" max="4" width="38" customWidth="1"/>
    <col min="5" max="10" width="16" customWidth="1"/>
  </cols>
  <sheetData>
    <row r="1" spans="1:10" ht="30" x14ac:dyDescent="0.35">
      <c r="A1" s="253" t="s">
        <v>2769</v>
      </c>
    </row>
    <row r="2" spans="1:10" ht="25" x14ac:dyDescent="0.5">
      <c r="A2" s="143" t="s">
        <v>2706</v>
      </c>
    </row>
    <row r="3" spans="1:10" ht="34" customHeight="1" x14ac:dyDescent="0.35">
      <c r="A3" s="503" t="s">
        <v>2617</v>
      </c>
      <c r="B3" s="478" t="s">
        <v>3221</v>
      </c>
      <c r="C3" s="478"/>
      <c r="D3" s="478"/>
      <c r="E3" s="478"/>
      <c r="F3" s="478"/>
      <c r="G3" s="478"/>
      <c r="H3" s="478"/>
      <c r="I3" s="478"/>
      <c r="J3" s="479"/>
    </row>
    <row r="4" spans="1:10" ht="49" customHeight="1" x14ac:dyDescent="0.35">
      <c r="A4" s="504"/>
      <c r="B4" s="480" t="s">
        <v>2702</v>
      </c>
      <c r="C4" s="480"/>
      <c r="D4" s="480"/>
      <c r="E4" s="480"/>
      <c r="F4" s="480"/>
      <c r="G4" s="480"/>
      <c r="H4" s="480"/>
      <c r="I4" s="480"/>
      <c r="J4" s="481"/>
    </row>
    <row r="5" spans="1:10" ht="34" customHeight="1" x14ac:dyDescent="0.35">
      <c r="A5" s="504"/>
      <c r="B5" s="482" t="s">
        <v>2695</v>
      </c>
      <c r="C5" s="482"/>
      <c r="D5" s="482"/>
      <c r="E5" s="482"/>
      <c r="F5" s="482"/>
      <c r="G5" s="482"/>
      <c r="H5" s="482"/>
      <c r="I5" s="482"/>
      <c r="J5" s="483"/>
    </row>
    <row r="6" spans="1:10" ht="34" customHeight="1" x14ac:dyDescent="0.35">
      <c r="A6" s="505"/>
      <c r="B6" s="484" t="s">
        <v>2707</v>
      </c>
      <c r="C6" s="484"/>
      <c r="D6" s="484"/>
      <c r="E6" s="484"/>
      <c r="F6" s="484"/>
      <c r="G6" s="484"/>
      <c r="H6" s="484"/>
      <c r="I6" s="484"/>
      <c r="J6" s="485"/>
    </row>
    <row r="8" spans="1:10" x14ac:dyDescent="0.35">
      <c r="A8" s="501" t="s">
        <v>2673</v>
      </c>
      <c r="B8" s="501"/>
      <c r="C8" s="501"/>
    </row>
    <row r="9" spans="1:10" s="4" customFormat="1" x14ac:dyDescent="0.35">
      <c r="A9" s="486" t="s">
        <v>552</v>
      </c>
      <c r="B9" s="486" t="s">
        <v>2703</v>
      </c>
      <c r="C9" s="486" t="s">
        <v>2694</v>
      </c>
      <c r="D9" s="486" t="s">
        <v>2631</v>
      </c>
      <c r="E9" s="486" t="s">
        <v>2693</v>
      </c>
      <c r="F9" s="486"/>
      <c r="G9" s="486"/>
      <c r="H9" s="486"/>
      <c r="I9" s="486"/>
      <c r="J9" s="486"/>
    </row>
    <row r="10" spans="1:10" s="4" customFormat="1" x14ac:dyDescent="0.35">
      <c r="A10" s="486"/>
      <c r="B10" s="486"/>
      <c r="C10" s="486"/>
      <c r="D10" s="486"/>
      <c r="E10" s="221" t="s">
        <v>2637</v>
      </c>
      <c r="F10" s="221" t="s">
        <v>2638</v>
      </c>
      <c r="G10" s="211">
        <v>2021</v>
      </c>
      <c r="H10" s="211">
        <v>2022</v>
      </c>
      <c r="I10" s="211">
        <v>2023</v>
      </c>
      <c r="J10" s="211">
        <v>2024</v>
      </c>
    </row>
    <row r="11" spans="1:10" x14ac:dyDescent="0.35">
      <c r="A11" s="126" t="s">
        <v>38</v>
      </c>
      <c r="B11" s="487" t="s">
        <v>2692</v>
      </c>
      <c r="C11" s="490" t="s">
        <v>2691</v>
      </c>
      <c r="D11" s="208" t="s">
        <v>833</v>
      </c>
      <c r="E11" s="207"/>
      <c r="F11" s="207"/>
      <c r="G11" s="207"/>
      <c r="H11" s="207"/>
      <c r="I11" s="207"/>
      <c r="J11" s="206"/>
    </row>
    <row r="12" spans="1:10" x14ac:dyDescent="0.35">
      <c r="A12" s="126" t="s">
        <v>38</v>
      </c>
      <c r="B12" s="488"/>
      <c r="C12" s="491"/>
      <c r="D12" s="205" t="s">
        <v>2677</v>
      </c>
      <c r="E12" s="204"/>
      <c r="F12" s="204"/>
      <c r="G12" s="204"/>
      <c r="H12" s="204"/>
      <c r="I12" s="204"/>
      <c r="J12" s="203"/>
    </row>
    <row r="13" spans="1:10" x14ac:dyDescent="0.35">
      <c r="A13" s="126" t="s">
        <v>38</v>
      </c>
      <c r="B13" s="489"/>
      <c r="C13" s="492"/>
      <c r="D13" s="202" t="s">
        <v>2676</v>
      </c>
      <c r="E13" s="210"/>
      <c r="F13" s="210"/>
      <c r="G13" s="210"/>
      <c r="H13" s="210"/>
      <c r="I13" s="210"/>
      <c r="J13" s="209"/>
    </row>
    <row r="14" spans="1:10" x14ac:dyDescent="0.35">
      <c r="A14" s="126" t="s">
        <v>38</v>
      </c>
      <c r="B14" s="493" t="s">
        <v>2701</v>
      </c>
      <c r="C14" s="490" t="s">
        <v>2689</v>
      </c>
      <c r="D14" s="208" t="s">
        <v>833</v>
      </c>
      <c r="E14" s="207"/>
      <c r="F14" s="207"/>
      <c r="G14" s="207"/>
      <c r="H14" s="207"/>
      <c r="I14" s="207"/>
      <c r="J14" s="206"/>
    </row>
    <row r="15" spans="1:10" x14ac:dyDescent="0.35">
      <c r="A15" s="126" t="s">
        <v>38</v>
      </c>
      <c r="B15" s="493"/>
      <c r="C15" s="491"/>
      <c r="D15" s="205" t="s">
        <v>2677</v>
      </c>
      <c r="E15" s="204"/>
      <c r="F15" s="204"/>
      <c r="G15" s="204"/>
      <c r="H15" s="204"/>
      <c r="I15" s="204"/>
      <c r="J15" s="203"/>
    </row>
    <row r="16" spans="1:10" x14ac:dyDescent="0.35">
      <c r="A16" s="126" t="s">
        <v>38</v>
      </c>
      <c r="B16" s="493"/>
      <c r="C16" s="492"/>
      <c r="D16" s="202" t="s">
        <v>2676</v>
      </c>
      <c r="E16" s="210"/>
      <c r="F16" s="210"/>
      <c r="G16" s="210"/>
      <c r="H16" s="210"/>
      <c r="I16" s="210"/>
      <c r="J16" s="209"/>
    </row>
    <row r="17" spans="1:10" x14ac:dyDescent="0.35">
      <c r="A17" s="126" t="s">
        <v>38</v>
      </c>
      <c r="B17" s="493"/>
      <c r="C17" s="490" t="s">
        <v>2688</v>
      </c>
      <c r="D17" s="208" t="s">
        <v>833</v>
      </c>
      <c r="E17" s="207"/>
      <c r="F17" s="207"/>
      <c r="G17" s="207"/>
      <c r="H17" s="207"/>
      <c r="I17" s="207"/>
      <c r="J17" s="206"/>
    </row>
    <row r="18" spans="1:10" x14ac:dyDescent="0.35">
      <c r="A18" s="126" t="s">
        <v>38</v>
      </c>
      <c r="B18" s="493"/>
      <c r="C18" s="491"/>
      <c r="D18" s="205" t="s">
        <v>2677</v>
      </c>
      <c r="E18" s="204"/>
      <c r="F18" s="204"/>
      <c r="G18" s="204"/>
      <c r="H18" s="204"/>
      <c r="I18" s="204"/>
      <c r="J18" s="203"/>
    </row>
    <row r="19" spans="1:10" x14ac:dyDescent="0.35">
      <c r="A19" s="126" t="s">
        <v>38</v>
      </c>
      <c r="B19" s="493"/>
      <c r="C19" s="492"/>
      <c r="D19" s="202" t="s">
        <v>2676</v>
      </c>
      <c r="E19" s="210"/>
      <c r="F19" s="210"/>
      <c r="G19" s="210"/>
      <c r="H19" s="210"/>
      <c r="I19" s="210"/>
      <c r="J19" s="209"/>
    </row>
    <row r="20" spans="1:10" x14ac:dyDescent="0.35">
      <c r="A20" s="126" t="s">
        <v>38</v>
      </c>
      <c r="B20" s="493"/>
      <c r="C20" s="490" t="s">
        <v>2687</v>
      </c>
      <c r="D20" s="208" t="s">
        <v>833</v>
      </c>
      <c r="E20" s="207"/>
      <c r="F20" s="207"/>
      <c r="G20" s="207"/>
      <c r="H20" s="207"/>
      <c r="I20" s="207"/>
      <c r="J20" s="206"/>
    </row>
    <row r="21" spans="1:10" x14ac:dyDescent="0.35">
      <c r="A21" s="126" t="s">
        <v>38</v>
      </c>
      <c r="B21" s="493"/>
      <c r="C21" s="491"/>
      <c r="D21" s="205" t="s">
        <v>2677</v>
      </c>
      <c r="E21" s="204"/>
      <c r="F21" s="204"/>
      <c r="G21" s="204"/>
      <c r="H21" s="204"/>
      <c r="I21" s="204"/>
      <c r="J21" s="203"/>
    </row>
    <row r="22" spans="1:10" x14ac:dyDescent="0.35">
      <c r="A22" s="126" t="s">
        <v>38</v>
      </c>
      <c r="B22" s="493"/>
      <c r="C22" s="492"/>
      <c r="D22" s="202" t="s">
        <v>2676</v>
      </c>
      <c r="E22" s="210"/>
      <c r="F22" s="210"/>
      <c r="G22" s="210"/>
      <c r="H22" s="210"/>
      <c r="I22" s="210"/>
      <c r="J22" s="209"/>
    </row>
    <row r="23" spans="1:10" x14ac:dyDescent="0.35">
      <c r="A23" s="126" t="s">
        <v>38</v>
      </c>
      <c r="B23" s="493"/>
      <c r="C23" s="490" t="s">
        <v>2686</v>
      </c>
      <c r="D23" s="208" t="s">
        <v>833</v>
      </c>
      <c r="E23" s="207"/>
      <c r="F23" s="207"/>
      <c r="G23" s="207"/>
      <c r="H23" s="207"/>
      <c r="I23" s="207"/>
      <c r="J23" s="206"/>
    </row>
    <row r="24" spans="1:10" x14ac:dyDescent="0.35">
      <c r="A24" s="126" t="s">
        <v>38</v>
      </c>
      <c r="B24" s="493"/>
      <c r="C24" s="491"/>
      <c r="D24" s="205" t="s">
        <v>2677</v>
      </c>
      <c r="E24" s="204"/>
      <c r="F24" s="204"/>
      <c r="G24" s="204"/>
      <c r="H24" s="204"/>
      <c r="I24" s="204"/>
      <c r="J24" s="203"/>
    </row>
    <row r="25" spans="1:10" x14ac:dyDescent="0.35">
      <c r="A25" s="126" t="s">
        <v>38</v>
      </c>
      <c r="B25" s="493"/>
      <c r="C25" s="492"/>
      <c r="D25" s="202" t="s">
        <v>2676</v>
      </c>
      <c r="E25" s="210"/>
      <c r="F25" s="210"/>
      <c r="G25" s="210"/>
      <c r="H25" s="210"/>
      <c r="I25" s="210"/>
      <c r="J25" s="209"/>
    </row>
    <row r="26" spans="1:10" s="199" customFormat="1" ht="27.75" customHeight="1" x14ac:dyDescent="0.35">
      <c r="A26" s="495" t="s">
        <v>2634</v>
      </c>
      <c r="B26" s="496"/>
      <c r="C26" s="496"/>
      <c r="D26" s="497"/>
      <c r="E26" s="251">
        <f>SUM(E11:E25)</f>
        <v>0</v>
      </c>
      <c r="F26" s="251">
        <f t="shared" ref="F26:J26" si="0">SUM(F11:F25)</f>
        <v>0</v>
      </c>
      <c r="G26" s="251">
        <f t="shared" si="0"/>
        <v>0</v>
      </c>
      <c r="H26" s="251">
        <f t="shared" si="0"/>
        <v>0</v>
      </c>
      <c r="I26" s="251">
        <f t="shared" si="0"/>
        <v>0</v>
      </c>
      <c r="J26" s="251">
        <f t="shared" si="0"/>
        <v>0</v>
      </c>
    </row>
    <row r="27" spans="1:10" x14ac:dyDescent="0.35">
      <c r="A27" s="130" t="s">
        <v>40</v>
      </c>
      <c r="B27" s="487" t="s">
        <v>2692</v>
      </c>
      <c r="C27" s="490" t="s">
        <v>2691</v>
      </c>
      <c r="D27" s="208" t="s">
        <v>833</v>
      </c>
      <c r="E27" s="207"/>
      <c r="F27" s="207"/>
      <c r="G27" s="207"/>
      <c r="H27" s="207"/>
      <c r="I27" s="207"/>
      <c r="J27" s="206"/>
    </row>
    <row r="28" spans="1:10" x14ac:dyDescent="0.35">
      <c r="A28" s="130" t="s">
        <v>40</v>
      </c>
      <c r="B28" s="488"/>
      <c r="C28" s="491"/>
      <c r="D28" s="205" t="s">
        <v>2677</v>
      </c>
      <c r="E28" s="204"/>
      <c r="F28" s="204"/>
      <c r="G28" s="204"/>
      <c r="H28" s="204"/>
      <c r="I28" s="204"/>
      <c r="J28" s="203"/>
    </row>
    <row r="29" spans="1:10" x14ac:dyDescent="0.35">
      <c r="A29" s="130" t="s">
        <v>40</v>
      </c>
      <c r="B29" s="489"/>
      <c r="C29" s="492"/>
      <c r="D29" s="202" t="s">
        <v>2676</v>
      </c>
      <c r="E29" s="210"/>
      <c r="F29" s="210"/>
      <c r="G29" s="210"/>
      <c r="H29" s="210"/>
      <c r="I29" s="210"/>
      <c r="J29" s="209"/>
    </row>
    <row r="30" spans="1:10" ht="14.5" customHeight="1" x14ac:dyDescent="0.35">
      <c r="A30" s="130" t="s">
        <v>40</v>
      </c>
      <c r="B30" s="493" t="s">
        <v>2701</v>
      </c>
      <c r="C30" s="490" t="s">
        <v>2689</v>
      </c>
      <c r="D30" s="208" t="s">
        <v>833</v>
      </c>
      <c r="E30" s="207"/>
      <c r="F30" s="207"/>
      <c r="G30" s="207"/>
      <c r="H30" s="207"/>
      <c r="I30" s="207"/>
      <c r="J30" s="206"/>
    </row>
    <row r="31" spans="1:10" x14ac:dyDescent="0.35">
      <c r="A31" s="130" t="s">
        <v>40</v>
      </c>
      <c r="B31" s="493"/>
      <c r="C31" s="491"/>
      <c r="D31" s="205" t="s">
        <v>2677</v>
      </c>
      <c r="E31" s="204"/>
      <c r="F31" s="204"/>
      <c r="G31" s="204"/>
      <c r="H31" s="204"/>
      <c r="I31" s="204"/>
      <c r="J31" s="203"/>
    </row>
    <row r="32" spans="1:10" x14ac:dyDescent="0.35">
      <c r="A32" s="130" t="s">
        <v>40</v>
      </c>
      <c r="B32" s="493"/>
      <c r="C32" s="492"/>
      <c r="D32" s="202" t="s">
        <v>2676</v>
      </c>
      <c r="E32" s="210"/>
      <c r="F32" s="210"/>
      <c r="G32" s="210"/>
      <c r="H32" s="210"/>
      <c r="I32" s="210"/>
      <c r="J32" s="209"/>
    </row>
    <row r="33" spans="1:10" x14ac:dyDescent="0.35">
      <c r="A33" s="130" t="s">
        <v>40</v>
      </c>
      <c r="B33" s="493"/>
      <c r="C33" s="490" t="s">
        <v>2688</v>
      </c>
      <c r="D33" s="208" t="s">
        <v>833</v>
      </c>
      <c r="E33" s="207"/>
      <c r="F33" s="207"/>
      <c r="G33" s="207"/>
      <c r="H33" s="207"/>
      <c r="I33" s="207"/>
      <c r="J33" s="206"/>
    </row>
    <row r="34" spans="1:10" x14ac:dyDescent="0.35">
      <c r="A34" s="130" t="s">
        <v>40</v>
      </c>
      <c r="B34" s="493"/>
      <c r="C34" s="491"/>
      <c r="D34" s="205" t="s">
        <v>2677</v>
      </c>
      <c r="E34" s="204"/>
      <c r="F34" s="204"/>
      <c r="G34" s="204"/>
      <c r="H34" s="204"/>
      <c r="I34" s="204"/>
      <c r="J34" s="203"/>
    </row>
    <row r="35" spans="1:10" x14ac:dyDescent="0.35">
      <c r="A35" s="130" t="s">
        <v>40</v>
      </c>
      <c r="B35" s="493"/>
      <c r="C35" s="492"/>
      <c r="D35" s="202" t="s">
        <v>2676</v>
      </c>
      <c r="E35" s="210"/>
      <c r="F35" s="210"/>
      <c r="G35" s="210"/>
      <c r="H35" s="210"/>
      <c r="I35" s="210"/>
      <c r="J35" s="209"/>
    </row>
    <row r="36" spans="1:10" x14ac:dyDescent="0.35">
      <c r="A36" s="130" t="s">
        <v>40</v>
      </c>
      <c r="B36" s="493"/>
      <c r="C36" s="490" t="s">
        <v>2687</v>
      </c>
      <c r="D36" s="208" t="s">
        <v>833</v>
      </c>
      <c r="E36" s="207"/>
      <c r="F36" s="207"/>
      <c r="G36" s="207"/>
      <c r="H36" s="207"/>
      <c r="I36" s="207"/>
      <c r="J36" s="206"/>
    </row>
    <row r="37" spans="1:10" x14ac:dyDescent="0.35">
      <c r="A37" s="130" t="s">
        <v>40</v>
      </c>
      <c r="B37" s="493"/>
      <c r="C37" s="491"/>
      <c r="D37" s="205" t="s">
        <v>2677</v>
      </c>
      <c r="E37" s="204"/>
      <c r="F37" s="204"/>
      <c r="G37" s="204"/>
      <c r="H37" s="204"/>
      <c r="I37" s="204"/>
      <c r="J37" s="203"/>
    </row>
    <row r="38" spans="1:10" x14ac:dyDescent="0.35">
      <c r="A38" s="130" t="s">
        <v>40</v>
      </c>
      <c r="B38" s="493"/>
      <c r="C38" s="492"/>
      <c r="D38" s="202" t="s">
        <v>2676</v>
      </c>
      <c r="E38" s="210"/>
      <c r="F38" s="210"/>
      <c r="G38" s="210"/>
      <c r="H38" s="210"/>
      <c r="I38" s="210"/>
      <c r="J38" s="209"/>
    </row>
    <row r="39" spans="1:10" x14ac:dyDescent="0.35">
      <c r="A39" s="130" t="s">
        <v>40</v>
      </c>
      <c r="B39" s="493"/>
      <c r="C39" s="490" t="s">
        <v>2686</v>
      </c>
      <c r="D39" s="208" t="s">
        <v>833</v>
      </c>
      <c r="E39" s="207"/>
      <c r="F39" s="207"/>
      <c r="G39" s="207"/>
      <c r="H39" s="207"/>
      <c r="I39" s="207"/>
      <c r="J39" s="206"/>
    </row>
    <row r="40" spans="1:10" x14ac:dyDescent="0.35">
      <c r="A40" s="130" t="s">
        <v>40</v>
      </c>
      <c r="B40" s="493"/>
      <c r="C40" s="491"/>
      <c r="D40" s="205" t="s">
        <v>2677</v>
      </c>
      <c r="E40" s="204"/>
      <c r="F40" s="204"/>
      <c r="G40" s="204"/>
      <c r="H40" s="204"/>
      <c r="I40" s="204"/>
      <c r="J40" s="203"/>
    </row>
    <row r="41" spans="1:10" x14ac:dyDescent="0.35">
      <c r="A41" s="130" t="s">
        <v>40</v>
      </c>
      <c r="B41" s="493"/>
      <c r="C41" s="492"/>
      <c r="D41" s="202" t="s">
        <v>2676</v>
      </c>
      <c r="E41" s="210"/>
      <c r="F41" s="210"/>
      <c r="G41" s="210"/>
      <c r="H41" s="210"/>
      <c r="I41" s="210"/>
      <c r="J41" s="209"/>
    </row>
    <row r="42" spans="1:10" s="199" customFormat="1" ht="27.75" customHeight="1" x14ac:dyDescent="0.35">
      <c r="A42" s="495" t="s">
        <v>2635</v>
      </c>
      <c r="B42" s="496"/>
      <c r="C42" s="496"/>
      <c r="D42" s="497"/>
      <c r="E42" s="251">
        <f>SUM(E27:E41)</f>
        <v>0</v>
      </c>
      <c r="F42" s="251">
        <f t="shared" ref="F42:J42" si="1">SUM(F27:F41)</f>
        <v>0</v>
      </c>
      <c r="G42" s="251">
        <f t="shared" si="1"/>
        <v>0</v>
      </c>
      <c r="H42" s="251">
        <f t="shared" si="1"/>
        <v>0</v>
      </c>
      <c r="I42" s="251">
        <f t="shared" si="1"/>
        <v>0</v>
      </c>
      <c r="J42" s="251">
        <f t="shared" si="1"/>
        <v>0</v>
      </c>
    </row>
    <row r="43" spans="1:10" x14ac:dyDescent="0.35">
      <c r="A43" s="130" t="s">
        <v>2636</v>
      </c>
      <c r="B43" s="487" t="s">
        <v>2692</v>
      </c>
      <c r="C43" s="490" t="s">
        <v>2691</v>
      </c>
      <c r="D43" s="208" t="s">
        <v>833</v>
      </c>
      <c r="E43" s="207"/>
      <c r="F43" s="207"/>
      <c r="G43" s="207"/>
      <c r="H43" s="207"/>
      <c r="I43" s="207"/>
      <c r="J43" s="206"/>
    </row>
    <row r="44" spans="1:10" x14ac:dyDescent="0.35">
      <c r="A44" s="130" t="s">
        <v>2636</v>
      </c>
      <c r="B44" s="488"/>
      <c r="C44" s="491"/>
      <c r="D44" s="205" t="s">
        <v>2677</v>
      </c>
      <c r="E44" s="204"/>
      <c r="F44" s="204"/>
      <c r="G44" s="204"/>
      <c r="H44" s="204"/>
      <c r="I44" s="204"/>
      <c r="J44" s="203"/>
    </row>
    <row r="45" spans="1:10" x14ac:dyDescent="0.35">
      <c r="A45" s="130" t="s">
        <v>2636</v>
      </c>
      <c r="B45" s="489"/>
      <c r="C45" s="492"/>
      <c r="D45" s="202" t="s">
        <v>2676</v>
      </c>
      <c r="E45" s="210"/>
      <c r="F45" s="210"/>
      <c r="G45" s="210"/>
      <c r="H45" s="210"/>
      <c r="I45" s="210"/>
      <c r="J45" s="209"/>
    </row>
    <row r="46" spans="1:10" ht="14.5" customHeight="1" x14ac:dyDescent="0.35">
      <c r="A46" s="130" t="s">
        <v>2636</v>
      </c>
      <c r="B46" s="493" t="s">
        <v>2701</v>
      </c>
      <c r="C46" s="490" t="s">
        <v>2689</v>
      </c>
      <c r="D46" s="208" t="s">
        <v>833</v>
      </c>
      <c r="E46" s="207"/>
      <c r="F46" s="207"/>
      <c r="G46" s="207"/>
      <c r="H46" s="207"/>
      <c r="I46" s="207"/>
      <c r="J46" s="206"/>
    </row>
    <row r="47" spans="1:10" x14ac:dyDescent="0.35">
      <c r="A47" s="130" t="s">
        <v>2636</v>
      </c>
      <c r="B47" s="493"/>
      <c r="C47" s="491"/>
      <c r="D47" s="205" t="s">
        <v>2677</v>
      </c>
      <c r="E47" s="204"/>
      <c r="F47" s="204"/>
      <c r="G47" s="204"/>
      <c r="H47" s="204"/>
      <c r="I47" s="204"/>
      <c r="J47" s="203"/>
    </row>
    <row r="48" spans="1:10" x14ac:dyDescent="0.35">
      <c r="A48" s="130" t="s">
        <v>2636</v>
      </c>
      <c r="B48" s="493"/>
      <c r="C48" s="492"/>
      <c r="D48" s="202" t="s">
        <v>2676</v>
      </c>
      <c r="E48" s="210"/>
      <c r="F48" s="210"/>
      <c r="G48" s="210"/>
      <c r="H48" s="210"/>
      <c r="I48" s="210"/>
      <c r="J48" s="209"/>
    </row>
    <row r="49" spans="1:10" x14ac:dyDescent="0.35">
      <c r="A49" s="130" t="s">
        <v>2636</v>
      </c>
      <c r="B49" s="493"/>
      <c r="C49" s="490" t="s">
        <v>2688</v>
      </c>
      <c r="D49" s="208" t="s">
        <v>833</v>
      </c>
      <c r="E49" s="207"/>
      <c r="F49" s="207"/>
      <c r="G49" s="207"/>
      <c r="H49" s="207"/>
      <c r="I49" s="207"/>
      <c r="J49" s="206"/>
    </row>
    <row r="50" spans="1:10" x14ac:dyDescent="0.35">
      <c r="A50" s="130" t="s">
        <v>2636</v>
      </c>
      <c r="B50" s="493"/>
      <c r="C50" s="491"/>
      <c r="D50" s="205" t="s">
        <v>2677</v>
      </c>
      <c r="E50" s="204"/>
      <c r="F50" s="204"/>
      <c r="G50" s="204"/>
      <c r="H50" s="204"/>
      <c r="I50" s="204"/>
      <c r="J50" s="203"/>
    </row>
    <row r="51" spans="1:10" x14ac:dyDescent="0.35">
      <c r="A51" s="130" t="s">
        <v>2636</v>
      </c>
      <c r="B51" s="493"/>
      <c r="C51" s="492"/>
      <c r="D51" s="202" t="s">
        <v>2676</v>
      </c>
      <c r="E51" s="210"/>
      <c r="F51" s="210"/>
      <c r="G51" s="210"/>
      <c r="H51" s="210"/>
      <c r="I51" s="210"/>
      <c r="J51" s="209"/>
    </row>
    <row r="52" spans="1:10" x14ac:dyDescent="0.35">
      <c r="A52" s="130" t="s">
        <v>2636</v>
      </c>
      <c r="B52" s="493"/>
      <c r="C52" s="490" t="s">
        <v>2687</v>
      </c>
      <c r="D52" s="208" t="s">
        <v>833</v>
      </c>
      <c r="E52" s="207"/>
      <c r="F52" s="207"/>
      <c r="G52" s="207"/>
      <c r="H52" s="207"/>
      <c r="I52" s="207"/>
      <c r="J52" s="206"/>
    </row>
    <row r="53" spans="1:10" x14ac:dyDescent="0.35">
      <c r="A53" s="130" t="s">
        <v>2636</v>
      </c>
      <c r="B53" s="493"/>
      <c r="C53" s="491"/>
      <c r="D53" s="205" t="s">
        <v>2677</v>
      </c>
      <c r="E53" s="204"/>
      <c r="F53" s="204"/>
      <c r="G53" s="204"/>
      <c r="H53" s="204"/>
      <c r="I53" s="204"/>
      <c r="J53" s="203"/>
    </row>
    <row r="54" spans="1:10" x14ac:dyDescent="0.35">
      <c r="A54" s="130" t="s">
        <v>2636</v>
      </c>
      <c r="B54" s="493"/>
      <c r="C54" s="492"/>
      <c r="D54" s="202" t="s">
        <v>2676</v>
      </c>
      <c r="E54" s="210"/>
      <c r="F54" s="210"/>
      <c r="G54" s="210"/>
      <c r="H54" s="210"/>
      <c r="I54" s="210"/>
      <c r="J54" s="209"/>
    </row>
    <row r="55" spans="1:10" x14ac:dyDescent="0.35">
      <c r="A55" s="130" t="s">
        <v>2636</v>
      </c>
      <c r="B55" s="493"/>
      <c r="C55" s="490" t="s">
        <v>2686</v>
      </c>
      <c r="D55" s="208" t="s">
        <v>833</v>
      </c>
      <c r="E55" s="207"/>
      <c r="F55" s="207"/>
      <c r="G55" s="207"/>
      <c r="H55" s="207"/>
      <c r="I55" s="207"/>
      <c r="J55" s="206"/>
    </row>
    <row r="56" spans="1:10" x14ac:dyDescent="0.35">
      <c r="A56" s="130" t="s">
        <v>2636</v>
      </c>
      <c r="B56" s="493"/>
      <c r="C56" s="491"/>
      <c r="D56" s="205" t="s">
        <v>2677</v>
      </c>
      <c r="E56" s="204"/>
      <c r="F56" s="204"/>
      <c r="G56" s="204"/>
      <c r="H56" s="204"/>
      <c r="I56" s="204"/>
      <c r="J56" s="203"/>
    </row>
    <row r="57" spans="1:10" x14ac:dyDescent="0.35">
      <c r="A57" s="130" t="s">
        <v>2636</v>
      </c>
      <c r="B57" s="493"/>
      <c r="C57" s="492"/>
      <c r="D57" s="202" t="s">
        <v>2676</v>
      </c>
      <c r="E57" s="210"/>
      <c r="F57" s="210"/>
      <c r="G57" s="210"/>
      <c r="H57" s="210"/>
      <c r="I57" s="210"/>
      <c r="J57" s="209"/>
    </row>
    <row r="58" spans="1:10" s="199" customFormat="1" ht="27.75" customHeight="1" x14ac:dyDescent="0.35">
      <c r="A58" s="495" t="s">
        <v>2704</v>
      </c>
      <c r="B58" s="496"/>
      <c r="C58" s="496"/>
      <c r="D58" s="497"/>
      <c r="E58" s="251">
        <f>SUM(E43:E57)</f>
        <v>0</v>
      </c>
      <c r="F58" s="251">
        <f t="shared" ref="F58:J58" si="2">SUM(F43:F57)</f>
        <v>0</v>
      </c>
      <c r="G58" s="251">
        <f t="shared" si="2"/>
        <v>0</v>
      </c>
      <c r="H58" s="251">
        <f t="shared" si="2"/>
        <v>0</v>
      </c>
      <c r="I58" s="251">
        <f t="shared" si="2"/>
        <v>0</v>
      </c>
      <c r="J58" s="251">
        <f t="shared" si="2"/>
        <v>0</v>
      </c>
    </row>
    <row r="59" spans="1:10" s="4" customFormat="1" ht="33" customHeight="1" x14ac:dyDescent="0.35">
      <c r="A59" s="495" t="s">
        <v>2633</v>
      </c>
      <c r="B59" s="496"/>
      <c r="C59" s="496"/>
      <c r="D59" s="497"/>
      <c r="E59" s="251">
        <f>+E58+E42+E26</f>
        <v>0</v>
      </c>
      <c r="F59" s="251">
        <f t="shared" ref="F59:J59" si="3">+F58+F42+F26</f>
        <v>0</v>
      </c>
      <c r="G59" s="251">
        <f t="shared" si="3"/>
        <v>0</v>
      </c>
      <c r="H59" s="251">
        <f t="shared" si="3"/>
        <v>0</v>
      </c>
      <c r="I59" s="251">
        <f t="shared" si="3"/>
        <v>0</v>
      </c>
      <c r="J59" s="251">
        <f t="shared" si="3"/>
        <v>0</v>
      </c>
    </row>
    <row r="60" spans="1:10" x14ac:dyDescent="0.35">
      <c r="A60" t="s">
        <v>2609</v>
      </c>
    </row>
    <row r="61" spans="1:10" x14ac:dyDescent="0.35">
      <c r="A61" t="s">
        <v>2610</v>
      </c>
    </row>
  </sheetData>
  <mergeCells count="36">
    <mergeCell ref="A3:A6"/>
    <mergeCell ref="A9:A10"/>
    <mergeCell ref="A26:D26"/>
    <mergeCell ref="B3:J3"/>
    <mergeCell ref="B4:J4"/>
    <mergeCell ref="B5:J5"/>
    <mergeCell ref="B6:J6"/>
    <mergeCell ref="C9:C10"/>
    <mergeCell ref="D9:D10"/>
    <mergeCell ref="E9:J9"/>
    <mergeCell ref="B11:B13"/>
    <mergeCell ref="C11:C13"/>
    <mergeCell ref="C17:C19"/>
    <mergeCell ref="C20:C22"/>
    <mergeCell ref="A59:D59"/>
    <mergeCell ref="A58:D58"/>
    <mergeCell ref="C23:C25"/>
    <mergeCell ref="C33:C35"/>
    <mergeCell ref="C36:C38"/>
    <mergeCell ref="C39:C41"/>
    <mergeCell ref="A8:C8"/>
    <mergeCell ref="B43:B45"/>
    <mergeCell ref="C43:C45"/>
    <mergeCell ref="B46:B57"/>
    <mergeCell ref="C46:C48"/>
    <mergeCell ref="C49:C51"/>
    <mergeCell ref="C52:C54"/>
    <mergeCell ref="C55:C57"/>
    <mergeCell ref="B27:B29"/>
    <mergeCell ref="C27:C29"/>
    <mergeCell ref="B30:B41"/>
    <mergeCell ref="C30:C32"/>
    <mergeCell ref="B9:B10"/>
    <mergeCell ref="A42:D42"/>
    <mergeCell ref="B14:B25"/>
    <mergeCell ref="C14:C1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46"/>
  <sheetViews>
    <sheetView zoomScale="70" zoomScaleNormal="70" workbookViewId="0">
      <selection activeCell="E18" sqref="E18"/>
    </sheetView>
  </sheetViews>
  <sheetFormatPr baseColWidth="10" defaultRowHeight="14.5" x14ac:dyDescent="0.35"/>
  <cols>
    <col min="1" max="1" width="40.54296875" customWidth="1"/>
    <col min="2" max="2" width="31.1796875" style="4" customWidth="1"/>
    <col min="3" max="3" width="38.54296875" style="4" customWidth="1"/>
    <col min="4" max="4" width="15.26953125" style="4" customWidth="1"/>
    <col min="5" max="5" width="30.81640625" customWidth="1"/>
    <col min="6" max="11" width="12.7265625" customWidth="1"/>
  </cols>
  <sheetData>
    <row r="1" spans="1:11" ht="30" x14ac:dyDescent="0.35">
      <c r="A1" s="253" t="s">
        <v>2769</v>
      </c>
    </row>
    <row r="2" spans="1:11" ht="25" x14ac:dyDescent="0.5">
      <c r="A2" s="143" t="s">
        <v>2745</v>
      </c>
    </row>
    <row r="3" spans="1:11" ht="34" customHeight="1" x14ac:dyDescent="0.35">
      <c r="A3" s="503" t="s">
        <v>2617</v>
      </c>
      <c r="B3" s="478" t="s">
        <v>3220</v>
      </c>
      <c r="C3" s="478"/>
      <c r="D3" s="478"/>
      <c r="E3" s="478"/>
      <c r="F3" s="478"/>
      <c r="G3" s="478"/>
      <c r="H3" s="478"/>
      <c r="I3" s="478"/>
      <c r="J3" s="478"/>
      <c r="K3" s="479"/>
    </row>
    <row r="4" spans="1:11" ht="54" customHeight="1" x14ac:dyDescent="0.35">
      <c r="A4" s="504"/>
      <c r="B4" s="480" t="s">
        <v>2702</v>
      </c>
      <c r="C4" s="480"/>
      <c r="D4" s="480"/>
      <c r="E4" s="480"/>
      <c r="F4" s="480"/>
      <c r="G4" s="480"/>
      <c r="H4" s="480"/>
      <c r="I4" s="480"/>
      <c r="J4" s="480"/>
      <c r="K4" s="481"/>
    </row>
    <row r="5" spans="1:11" ht="34" customHeight="1" x14ac:dyDescent="0.35">
      <c r="A5" s="504"/>
      <c r="B5" s="482" t="s">
        <v>2695</v>
      </c>
      <c r="C5" s="482"/>
      <c r="D5" s="482"/>
      <c r="E5" s="482"/>
      <c r="F5" s="482"/>
      <c r="G5" s="482"/>
      <c r="H5" s="482"/>
      <c r="I5" s="482"/>
      <c r="J5" s="482"/>
      <c r="K5" s="483"/>
    </row>
    <row r="6" spans="1:11" ht="34" customHeight="1" x14ac:dyDescent="0.35">
      <c r="A6" s="505"/>
      <c r="B6" s="484" t="s">
        <v>2707</v>
      </c>
      <c r="C6" s="484"/>
      <c r="D6" s="484"/>
      <c r="E6" s="484"/>
      <c r="F6" s="484"/>
      <c r="G6" s="484"/>
      <c r="H6" s="484"/>
      <c r="I6" s="484"/>
      <c r="J6" s="484"/>
      <c r="K6" s="485"/>
    </row>
    <row r="8" spans="1:11" x14ac:dyDescent="0.35">
      <c r="A8" s="501" t="s">
        <v>2673</v>
      </c>
      <c r="B8" s="501"/>
      <c r="C8" s="501"/>
    </row>
    <row r="9" spans="1:11" s="4" customFormat="1" x14ac:dyDescent="0.35">
      <c r="A9" s="486" t="s">
        <v>552</v>
      </c>
      <c r="B9" s="486" t="s">
        <v>2703</v>
      </c>
      <c r="C9" s="486" t="s">
        <v>2694</v>
      </c>
      <c r="D9" s="486" t="s">
        <v>67</v>
      </c>
      <c r="E9" s="486" t="s">
        <v>2746</v>
      </c>
      <c r="F9" s="486" t="s">
        <v>2693</v>
      </c>
      <c r="G9" s="486"/>
      <c r="H9" s="486"/>
      <c r="I9" s="486"/>
      <c r="J9" s="486"/>
      <c r="K9" s="486"/>
    </row>
    <row r="10" spans="1:11" s="4" customFormat="1" x14ac:dyDescent="0.35">
      <c r="A10" s="486"/>
      <c r="B10" s="486"/>
      <c r="C10" s="486"/>
      <c r="D10" s="486"/>
      <c r="E10" s="486"/>
      <c r="F10" s="221" t="s">
        <v>2637</v>
      </c>
      <c r="G10" s="221" t="s">
        <v>2638</v>
      </c>
      <c r="H10" s="211">
        <v>2021</v>
      </c>
      <c r="I10" s="211">
        <v>2022</v>
      </c>
      <c r="J10" s="211">
        <v>2023</v>
      </c>
      <c r="K10" s="211">
        <v>2024</v>
      </c>
    </row>
    <row r="11" spans="1:11" ht="26.15" customHeight="1" x14ac:dyDescent="0.35">
      <c r="A11" s="126" t="s">
        <v>38</v>
      </c>
      <c r="B11" s="494" t="s">
        <v>2692</v>
      </c>
      <c r="C11" s="493" t="s">
        <v>2691</v>
      </c>
      <c r="D11" s="213" t="s">
        <v>2698</v>
      </c>
      <c r="E11" s="208"/>
      <c r="F11" s="207"/>
      <c r="G11" s="207"/>
      <c r="H11" s="207"/>
      <c r="I11" s="207"/>
      <c r="J11" s="207"/>
      <c r="K11" s="206"/>
    </row>
    <row r="12" spans="1:11" ht="26.15" customHeight="1" x14ac:dyDescent="0.35">
      <c r="A12" s="126" t="s">
        <v>38</v>
      </c>
      <c r="B12" s="494"/>
      <c r="C12" s="493"/>
      <c r="D12" s="212" t="s">
        <v>2697</v>
      </c>
      <c r="E12" s="202"/>
      <c r="F12" s="210"/>
      <c r="G12" s="210"/>
      <c r="H12" s="210"/>
      <c r="I12" s="210"/>
      <c r="J12" s="210"/>
      <c r="K12" s="209"/>
    </row>
    <row r="13" spans="1:11" x14ac:dyDescent="0.35">
      <c r="A13" s="126" t="s">
        <v>38</v>
      </c>
      <c r="B13" s="493" t="s">
        <v>2701</v>
      </c>
      <c r="C13" s="493" t="s">
        <v>2689</v>
      </c>
      <c r="D13" s="213" t="s">
        <v>2698</v>
      </c>
      <c r="E13" s="208"/>
      <c r="F13" s="207"/>
      <c r="G13" s="207"/>
      <c r="H13" s="207"/>
      <c r="I13" s="207"/>
      <c r="J13" s="207"/>
      <c r="K13" s="206"/>
    </row>
    <row r="14" spans="1:11" x14ac:dyDescent="0.35">
      <c r="A14" s="126" t="s">
        <v>38</v>
      </c>
      <c r="B14" s="493"/>
      <c r="C14" s="493"/>
      <c r="D14" s="212" t="s">
        <v>2697</v>
      </c>
      <c r="E14" s="202"/>
      <c r="F14" s="210"/>
      <c r="G14" s="210"/>
      <c r="H14" s="210"/>
      <c r="I14" s="210"/>
      <c r="J14" s="210"/>
      <c r="K14" s="209"/>
    </row>
    <row r="15" spans="1:11" x14ac:dyDescent="0.35">
      <c r="A15" s="126" t="s">
        <v>38</v>
      </c>
      <c r="B15" s="493"/>
      <c r="C15" s="493" t="s">
        <v>2688</v>
      </c>
      <c r="D15" s="213" t="s">
        <v>2698</v>
      </c>
      <c r="E15" s="208"/>
      <c r="F15" s="207"/>
      <c r="G15" s="207"/>
      <c r="H15" s="207"/>
      <c r="I15" s="207"/>
      <c r="J15" s="207"/>
      <c r="K15" s="206"/>
    </row>
    <row r="16" spans="1:11" x14ac:dyDescent="0.35">
      <c r="A16" s="126" t="s">
        <v>38</v>
      </c>
      <c r="B16" s="493"/>
      <c r="C16" s="493"/>
      <c r="D16" s="212" t="s">
        <v>2697</v>
      </c>
      <c r="E16" s="202"/>
      <c r="F16" s="210"/>
      <c r="G16" s="210"/>
      <c r="H16" s="210"/>
      <c r="I16" s="210"/>
      <c r="J16" s="210"/>
      <c r="K16" s="209"/>
    </row>
    <row r="17" spans="1:11" x14ac:dyDescent="0.35">
      <c r="A17" s="126" t="s">
        <v>38</v>
      </c>
      <c r="B17" s="493"/>
      <c r="C17" s="493" t="s">
        <v>2687</v>
      </c>
      <c r="D17" s="213" t="s">
        <v>2698</v>
      </c>
      <c r="E17" s="208"/>
      <c r="F17" s="207"/>
      <c r="G17" s="207"/>
      <c r="H17" s="207"/>
      <c r="I17" s="207"/>
      <c r="J17" s="207"/>
      <c r="K17" s="206"/>
    </row>
    <row r="18" spans="1:11" x14ac:dyDescent="0.35">
      <c r="A18" s="126" t="s">
        <v>38</v>
      </c>
      <c r="B18" s="493"/>
      <c r="C18" s="493"/>
      <c r="D18" s="212" t="s">
        <v>2697</v>
      </c>
      <c r="E18" s="202"/>
      <c r="F18" s="210"/>
      <c r="G18" s="210"/>
      <c r="H18" s="210"/>
      <c r="I18" s="210"/>
      <c r="J18" s="210"/>
      <c r="K18" s="209"/>
    </row>
    <row r="19" spans="1:11" x14ac:dyDescent="0.35">
      <c r="A19" s="126" t="s">
        <v>38</v>
      </c>
      <c r="B19" s="493"/>
      <c r="C19" s="493" t="s">
        <v>2686</v>
      </c>
      <c r="D19" s="213" t="s">
        <v>2698</v>
      </c>
      <c r="E19" s="208"/>
      <c r="F19" s="207"/>
      <c r="G19" s="207"/>
      <c r="H19" s="207"/>
      <c r="I19" s="207"/>
      <c r="J19" s="207"/>
      <c r="K19" s="206"/>
    </row>
    <row r="20" spans="1:11" x14ac:dyDescent="0.35">
      <c r="A20" s="126" t="s">
        <v>38</v>
      </c>
      <c r="B20" s="493"/>
      <c r="C20" s="493"/>
      <c r="D20" s="212" t="s">
        <v>2697</v>
      </c>
      <c r="E20" s="202"/>
      <c r="F20" s="210"/>
      <c r="G20" s="210"/>
      <c r="H20" s="210"/>
      <c r="I20" s="210"/>
      <c r="J20" s="210"/>
      <c r="K20" s="209"/>
    </row>
    <row r="21" spans="1:11" s="199" customFormat="1" ht="27.75" customHeight="1" x14ac:dyDescent="0.35">
      <c r="A21" s="495" t="s">
        <v>2634</v>
      </c>
      <c r="B21" s="496"/>
      <c r="C21" s="496"/>
      <c r="D21" s="497"/>
      <c r="E21" s="251"/>
      <c r="F21" s="251">
        <f>SUM(F11:F20)</f>
        <v>0</v>
      </c>
      <c r="G21" s="251">
        <f t="shared" ref="G21:K21" si="0">SUM(G11:G20)</f>
        <v>0</v>
      </c>
      <c r="H21" s="251">
        <f t="shared" si="0"/>
        <v>0</v>
      </c>
      <c r="I21" s="251">
        <f t="shared" si="0"/>
        <v>0</v>
      </c>
      <c r="J21" s="251">
        <f t="shared" si="0"/>
        <v>0</v>
      </c>
      <c r="K21" s="251">
        <f t="shared" si="0"/>
        <v>0</v>
      </c>
    </row>
    <row r="22" spans="1:11" ht="14.5" customHeight="1" x14ac:dyDescent="0.35">
      <c r="A22" s="126" t="s">
        <v>40</v>
      </c>
      <c r="B22" s="489" t="s">
        <v>2692</v>
      </c>
      <c r="C22" s="493" t="s">
        <v>2691</v>
      </c>
      <c r="D22" s="217" t="s">
        <v>2698</v>
      </c>
      <c r="E22" s="216"/>
      <c r="F22" s="215"/>
      <c r="G22" s="215"/>
      <c r="H22" s="215"/>
      <c r="I22" s="215"/>
      <c r="J22" s="215"/>
      <c r="K22" s="214"/>
    </row>
    <row r="23" spans="1:11" x14ac:dyDescent="0.35">
      <c r="A23" s="126" t="s">
        <v>40</v>
      </c>
      <c r="B23" s="494"/>
      <c r="C23" s="493"/>
      <c r="D23" s="212" t="s">
        <v>2697</v>
      </c>
      <c r="E23" s="202"/>
      <c r="F23" s="210"/>
      <c r="G23" s="210"/>
      <c r="H23" s="210"/>
      <c r="I23" s="210"/>
      <c r="J23" s="210"/>
      <c r="K23" s="209"/>
    </row>
    <row r="24" spans="1:11" ht="14.5" customHeight="1" x14ac:dyDescent="0.35">
      <c r="A24" s="126" t="s">
        <v>40</v>
      </c>
      <c r="B24" s="493" t="s">
        <v>2701</v>
      </c>
      <c r="C24" s="493" t="s">
        <v>2689</v>
      </c>
      <c r="D24" s="213" t="s">
        <v>2698</v>
      </c>
      <c r="E24" s="208"/>
      <c r="F24" s="207"/>
      <c r="G24" s="207"/>
      <c r="H24" s="207"/>
      <c r="I24" s="207"/>
      <c r="J24" s="207"/>
      <c r="K24" s="206"/>
    </row>
    <row r="25" spans="1:11" x14ac:dyDescent="0.35">
      <c r="A25" s="126" t="s">
        <v>40</v>
      </c>
      <c r="B25" s="493"/>
      <c r="C25" s="493"/>
      <c r="D25" s="212" t="s">
        <v>2697</v>
      </c>
      <c r="E25" s="202"/>
      <c r="F25" s="210"/>
      <c r="G25" s="210"/>
      <c r="H25" s="210"/>
      <c r="I25" s="210"/>
      <c r="J25" s="210"/>
      <c r="K25" s="209"/>
    </row>
    <row r="26" spans="1:11" x14ac:dyDescent="0.35">
      <c r="A26" s="126" t="s">
        <v>40</v>
      </c>
      <c r="B26" s="493"/>
      <c r="C26" s="493" t="s">
        <v>2688</v>
      </c>
      <c r="D26" s="213" t="s">
        <v>2698</v>
      </c>
      <c r="E26" s="208"/>
      <c r="F26" s="207"/>
      <c r="G26" s="207"/>
      <c r="H26" s="207"/>
      <c r="I26" s="207"/>
      <c r="J26" s="207"/>
      <c r="K26" s="206"/>
    </row>
    <row r="27" spans="1:11" x14ac:dyDescent="0.35">
      <c r="A27" s="126" t="s">
        <v>40</v>
      </c>
      <c r="B27" s="493"/>
      <c r="C27" s="493"/>
      <c r="D27" s="212" t="s">
        <v>2697</v>
      </c>
      <c r="E27" s="202"/>
      <c r="F27" s="210"/>
      <c r="G27" s="210"/>
      <c r="H27" s="210"/>
      <c r="I27" s="210"/>
      <c r="J27" s="210"/>
      <c r="K27" s="209"/>
    </row>
    <row r="28" spans="1:11" x14ac:dyDescent="0.35">
      <c r="A28" s="126" t="s">
        <v>40</v>
      </c>
      <c r="B28" s="493"/>
      <c r="C28" s="493" t="s">
        <v>2687</v>
      </c>
      <c r="D28" s="213" t="s">
        <v>2698</v>
      </c>
      <c r="E28" s="208"/>
      <c r="F28" s="207"/>
      <c r="G28" s="207"/>
      <c r="H28" s="207"/>
      <c r="I28" s="207"/>
      <c r="J28" s="207"/>
      <c r="K28" s="206"/>
    </row>
    <row r="29" spans="1:11" x14ac:dyDescent="0.35">
      <c r="A29" s="126" t="s">
        <v>40</v>
      </c>
      <c r="B29" s="493"/>
      <c r="C29" s="493"/>
      <c r="D29" s="212" t="s">
        <v>2697</v>
      </c>
      <c r="E29" s="202"/>
      <c r="F29" s="210"/>
      <c r="G29" s="210"/>
      <c r="H29" s="210"/>
      <c r="I29" s="210"/>
      <c r="J29" s="210"/>
      <c r="K29" s="209"/>
    </row>
    <row r="30" spans="1:11" x14ac:dyDescent="0.35">
      <c r="A30" s="126" t="s">
        <v>40</v>
      </c>
      <c r="B30" s="493"/>
      <c r="C30" s="493" t="s">
        <v>2686</v>
      </c>
      <c r="D30" s="213" t="s">
        <v>2698</v>
      </c>
      <c r="E30" s="208"/>
      <c r="F30" s="207"/>
      <c r="G30" s="207"/>
      <c r="H30" s="207"/>
      <c r="I30" s="207"/>
      <c r="J30" s="207"/>
      <c r="K30" s="206"/>
    </row>
    <row r="31" spans="1:11" x14ac:dyDescent="0.35">
      <c r="A31" s="126" t="s">
        <v>40</v>
      </c>
      <c r="B31" s="493"/>
      <c r="C31" s="493"/>
      <c r="D31" s="212" t="s">
        <v>2697</v>
      </c>
      <c r="E31" s="202"/>
      <c r="F31" s="210"/>
      <c r="G31" s="210"/>
      <c r="H31" s="210"/>
      <c r="I31" s="210"/>
      <c r="J31" s="210"/>
      <c r="K31" s="209"/>
    </row>
    <row r="32" spans="1:11" s="199" customFormat="1" ht="27.75" customHeight="1" x14ac:dyDescent="0.35">
      <c r="A32" s="495" t="s">
        <v>2635</v>
      </c>
      <c r="B32" s="496"/>
      <c r="C32" s="496"/>
      <c r="D32" s="497"/>
      <c r="E32" s="251"/>
      <c r="F32" s="251">
        <f>SUM(F22:F31)</f>
        <v>0</v>
      </c>
      <c r="G32" s="251">
        <f t="shared" ref="G32:K32" si="1">SUM(G22:G31)</f>
        <v>0</v>
      </c>
      <c r="H32" s="251">
        <f t="shared" si="1"/>
        <v>0</v>
      </c>
      <c r="I32" s="251">
        <f t="shared" si="1"/>
        <v>0</v>
      </c>
      <c r="J32" s="251">
        <f t="shared" si="1"/>
        <v>0</v>
      </c>
      <c r="K32" s="251">
        <f t="shared" si="1"/>
        <v>0</v>
      </c>
    </row>
    <row r="33" spans="1:11" ht="14.5" customHeight="1" x14ac:dyDescent="0.35">
      <c r="A33" s="130" t="s">
        <v>2636</v>
      </c>
      <c r="B33" s="494" t="s">
        <v>2692</v>
      </c>
      <c r="C33" s="493" t="s">
        <v>2691</v>
      </c>
      <c r="D33" s="213" t="s">
        <v>2698</v>
      </c>
      <c r="E33" s="208"/>
      <c r="F33" s="207"/>
      <c r="G33" s="207"/>
      <c r="H33" s="207"/>
      <c r="I33" s="207"/>
      <c r="J33" s="207"/>
      <c r="K33" s="206"/>
    </row>
    <row r="34" spans="1:11" x14ac:dyDescent="0.35">
      <c r="A34" s="130" t="s">
        <v>2636</v>
      </c>
      <c r="B34" s="494"/>
      <c r="C34" s="493"/>
      <c r="D34" s="212" t="s">
        <v>2697</v>
      </c>
      <c r="E34" s="202"/>
      <c r="F34" s="210"/>
      <c r="G34" s="210"/>
      <c r="H34" s="210"/>
      <c r="I34" s="210"/>
      <c r="J34" s="210"/>
      <c r="K34" s="209"/>
    </row>
    <row r="35" spans="1:11" ht="14.5" customHeight="1" x14ac:dyDescent="0.35">
      <c r="A35" s="130" t="s">
        <v>2636</v>
      </c>
      <c r="B35" s="493" t="s">
        <v>2701</v>
      </c>
      <c r="C35" s="493" t="s">
        <v>2689</v>
      </c>
      <c r="D35" s="213" t="s">
        <v>2698</v>
      </c>
      <c r="E35" s="208"/>
      <c r="F35" s="207"/>
      <c r="G35" s="207"/>
      <c r="H35" s="207"/>
      <c r="I35" s="207"/>
      <c r="J35" s="207"/>
      <c r="K35" s="206"/>
    </row>
    <row r="36" spans="1:11" x14ac:dyDescent="0.35">
      <c r="A36" s="130" t="s">
        <v>2636</v>
      </c>
      <c r="B36" s="493"/>
      <c r="C36" s="493"/>
      <c r="D36" s="212" t="s">
        <v>2697</v>
      </c>
      <c r="E36" s="202"/>
      <c r="F36" s="210"/>
      <c r="G36" s="210"/>
      <c r="H36" s="210"/>
      <c r="I36" s="210"/>
      <c r="J36" s="210"/>
      <c r="K36" s="209"/>
    </row>
    <row r="37" spans="1:11" x14ac:dyDescent="0.35">
      <c r="A37" s="130" t="s">
        <v>2636</v>
      </c>
      <c r="B37" s="493"/>
      <c r="C37" s="493" t="s">
        <v>2688</v>
      </c>
      <c r="D37" s="213" t="s">
        <v>2698</v>
      </c>
      <c r="E37" s="208"/>
      <c r="F37" s="207"/>
      <c r="G37" s="207"/>
      <c r="H37" s="207"/>
      <c r="I37" s="207"/>
      <c r="J37" s="207"/>
      <c r="K37" s="206"/>
    </row>
    <row r="38" spans="1:11" x14ac:dyDescent="0.35">
      <c r="A38" s="130" t="s">
        <v>2636</v>
      </c>
      <c r="B38" s="493"/>
      <c r="C38" s="493"/>
      <c r="D38" s="212" t="s">
        <v>2697</v>
      </c>
      <c r="E38" s="202"/>
      <c r="F38" s="210"/>
      <c r="G38" s="210"/>
      <c r="H38" s="210"/>
      <c r="I38" s="210"/>
      <c r="J38" s="210"/>
      <c r="K38" s="209"/>
    </row>
    <row r="39" spans="1:11" x14ac:dyDescent="0.35">
      <c r="A39" s="130" t="s">
        <v>2636</v>
      </c>
      <c r="B39" s="493"/>
      <c r="C39" s="493" t="s">
        <v>2687</v>
      </c>
      <c r="D39" s="213" t="s">
        <v>2698</v>
      </c>
      <c r="E39" s="208"/>
      <c r="F39" s="207"/>
      <c r="G39" s="207"/>
      <c r="H39" s="207"/>
      <c r="I39" s="207"/>
      <c r="J39" s="207"/>
      <c r="K39" s="206"/>
    </row>
    <row r="40" spans="1:11" x14ac:dyDescent="0.35">
      <c r="A40" s="130" t="s">
        <v>2636</v>
      </c>
      <c r="B40" s="493"/>
      <c r="C40" s="493"/>
      <c r="D40" s="212" t="s">
        <v>2697</v>
      </c>
      <c r="E40" s="202"/>
      <c r="F40" s="210"/>
      <c r="G40" s="210"/>
      <c r="H40" s="210"/>
      <c r="I40" s="210"/>
      <c r="J40" s="210"/>
      <c r="K40" s="209"/>
    </row>
    <row r="41" spans="1:11" x14ac:dyDescent="0.35">
      <c r="A41" s="130" t="s">
        <v>2636</v>
      </c>
      <c r="B41" s="493"/>
      <c r="C41" s="493" t="s">
        <v>2686</v>
      </c>
      <c r="D41" s="213" t="s">
        <v>2698</v>
      </c>
      <c r="E41" s="208"/>
      <c r="F41" s="207"/>
      <c r="G41" s="207"/>
      <c r="H41" s="207"/>
      <c r="I41" s="207"/>
      <c r="J41" s="207"/>
      <c r="K41" s="206"/>
    </row>
    <row r="42" spans="1:11" x14ac:dyDescent="0.35">
      <c r="A42" s="130" t="s">
        <v>2636</v>
      </c>
      <c r="B42" s="493"/>
      <c r="C42" s="493"/>
      <c r="D42" s="212" t="s">
        <v>2697</v>
      </c>
      <c r="E42" s="202"/>
      <c r="F42" s="210"/>
      <c r="G42" s="210"/>
      <c r="H42" s="210"/>
      <c r="I42" s="210"/>
      <c r="J42" s="210"/>
      <c r="K42" s="209"/>
    </row>
    <row r="43" spans="1:11" s="199" customFormat="1" ht="27.75" customHeight="1" x14ac:dyDescent="0.35">
      <c r="A43" s="495" t="s">
        <v>2704</v>
      </c>
      <c r="B43" s="496"/>
      <c r="C43" s="496"/>
      <c r="D43" s="496"/>
      <c r="E43" s="497"/>
      <c r="F43" s="251">
        <f>SUM(F33:F42)</f>
        <v>0</v>
      </c>
      <c r="G43" s="251">
        <f t="shared" ref="G43:K43" si="2">SUM(G33:G42)</f>
        <v>0</v>
      </c>
      <c r="H43" s="251">
        <f t="shared" si="2"/>
        <v>0</v>
      </c>
      <c r="I43" s="251">
        <f t="shared" si="2"/>
        <v>0</v>
      </c>
      <c r="J43" s="251">
        <f t="shared" si="2"/>
        <v>0</v>
      </c>
      <c r="K43" s="251">
        <f t="shared" si="2"/>
        <v>0</v>
      </c>
    </row>
    <row r="44" spans="1:11" s="4" customFormat="1" ht="33" customHeight="1" x14ac:dyDescent="0.35">
      <c r="A44" s="495" t="s">
        <v>2639</v>
      </c>
      <c r="B44" s="496"/>
      <c r="C44" s="496"/>
      <c r="D44" s="496"/>
      <c r="E44" s="497"/>
      <c r="F44" s="251">
        <f>+F21+F32+F43</f>
        <v>0</v>
      </c>
      <c r="G44" s="251">
        <f t="shared" ref="G44:K44" si="3">+G21+G32+G43</f>
        <v>0</v>
      </c>
      <c r="H44" s="251">
        <f t="shared" si="3"/>
        <v>0</v>
      </c>
      <c r="I44" s="251">
        <f t="shared" si="3"/>
        <v>0</v>
      </c>
      <c r="J44" s="251">
        <f t="shared" si="3"/>
        <v>0</v>
      </c>
      <c r="K44" s="251">
        <f t="shared" si="3"/>
        <v>0</v>
      </c>
    </row>
    <row r="45" spans="1:11" x14ac:dyDescent="0.35">
      <c r="A45" t="s">
        <v>2609</v>
      </c>
    </row>
    <row r="46" spans="1:11" x14ac:dyDescent="0.35">
      <c r="A46" t="s">
        <v>2610</v>
      </c>
    </row>
  </sheetData>
  <mergeCells count="37">
    <mergeCell ref="A44:E44"/>
    <mergeCell ref="A3:A6"/>
    <mergeCell ref="A9:A10"/>
    <mergeCell ref="A8:C8"/>
    <mergeCell ref="A21:D21"/>
    <mergeCell ref="A32:D32"/>
    <mergeCell ref="A43:E43"/>
    <mergeCell ref="B33:B34"/>
    <mergeCell ref="C33:C34"/>
    <mergeCell ref="B35:B42"/>
    <mergeCell ref="C35:C36"/>
    <mergeCell ref="C37:C38"/>
    <mergeCell ref="C39:C40"/>
    <mergeCell ref="C41:C42"/>
    <mergeCell ref="B22:B23"/>
    <mergeCell ref="C22:C23"/>
    <mergeCell ref="B24:B31"/>
    <mergeCell ref="C24:C25"/>
    <mergeCell ref="C26:C27"/>
    <mergeCell ref="C28:C29"/>
    <mergeCell ref="C30:C31"/>
    <mergeCell ref="B11:B12"/>
    <mergeCell ref="C11:C12"/>
    <mergeCell ref="B13:B20"/>
    <mergeCell ref="C13:C14"/>
    <mergeCell ref="C15:C16"/>
    <mergeCell ref="C17:C18"/>
    <mergeCell ref="C19:C20"/>
    <mergeCell ref="B3:K3"/>
    <mergeCell ref="B4:K4"/>
    <mergeCell ref="B5:K5"/>
    <mergeCell ref="B6:K6"/>
    <mergeCell ref="B9:B10"/>
    <mergeCell ref="C9:C10"/>
    <mergeCell ref="D9:D10"/>
    <mergeCell ref="E9:E10"/>
    <mergeCell ref="F9:K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85"/>
  <sheetViews>
    <sheetView zoomScale="90" zoomScaleNormal="90" workbookViewId="0">
      <pane xSplit="1" ySplit="6" topLeftCell="B7" activePane="bottomRight" state="frozen"/>
      <selection activeCell="A47" sqref="A47"/>
      <selection pane="topRight" activeCell="A47" sqref="A47"/>
      <selection pane="bottomLeft" activeCell="A47" sqref="A47"/>
      <selection pane="bottomRight" activeCell="B13" sqref="B13"/>
    </sheetView>
  </sheetViews>
  <sheetFormatPr baseColWidth="10" defaultColWidth="10.81640625" defaultRowHeight="14.5" x14ac:dyDescent="0.35"/>
  <cols>
    <col min="1" max="1" width="32.81640625" style="254" customWidth="1"/>
    <col min="2" max="2" width="131.81640625" style="260" customWidth="1"/>
    <col min="3" max="16384" width="10.81640625" style="254"/>
  </cols>
  <sheetData>
    <row r="1" spans="1:2" ht="21" x14ac:dyDescent="0.35">
      <c r="A1" s="506" t="s">
        <v>2760</v>
      </c>
      <c r="B1" s="506"/>
    </row>
    <row r="2" spans="1:2" ht="21" x14ac:dyDescent="0.35">
      <c r="A2" s="255" t="s">
        <v>2751</v>
      </c>
      <c r="B2" s="254"/>
    </row>
    <row r="3" spans="1:2" x14ac:dyDescent="0.35">
      <c r="A3" s="265" t="s">
        <v>66</v>
      </c>
      <c r="B3" s="254" t="s">
        <v>70</v>
      </c>
    </row>
    <row r="4" spans="1:2" x14ac:dyDescent="0.35">
      <c r="A4" s="265" t="s">
        <v>552</v>
      </c>
      <c r="B4" s="254" t="s">
        <v>475</v>
      </c>
    </row>
    <row r="6" spans="1:2" x14ac:dyDescent="0.35">
      <c r="A6" s="265" t="s">
        <v>2712</v>
      </c>
      <c r="B6" s="266" t="s">
        <v>2713</v>
      </c>
    </row>
    <row r="7" spans="1:2" ht="43.5" x14ac:dyDescent="0.35">
      <c r="A7" s="263" t="s">
        <v>2761</v>
      </c>
      <c r="B7" s="264" t="s">
        <v>2762</v>
      </c>
    </row>
    <row r="8" spans="1:2" ht="43.5" x14ac:dyDescent="0.35">
      <c r="A8" s="263" t="s">
        <v>2763</v>
      </c>
      <c r="B8" s="264" t="s">
        <v>2764</v>
      </c>
    </row>
    <row r="9" spans="1:2" ht="29" x14ac:dyDescent="0.35">
      <c r="A9" s="263" t="s">
        <v>2765</v>
      </c>
      <c r="B9" s="264" t="s">
        <v>2766</v>
      </c>
    </row>
    <row r="10" spans="1:2" ht="29" x14ac:dyDescent="0.35">
      <c r="A10" s="263" t="s">
        <v>2767</v>
      </c>
      <c r="B10" s="264" t="s">
        <v>2766</v>
      </c>
    </row>
    <row r="11" spans="1:2" ht="29" x14ac:dyDescent="0.35">
      <c r="A11" s="263" t="s">
        <v>2768</v>
      </c>
      <c r="B11" s="264" t="s">
        <v>2766</v>
      </c>
    </row>
    <row r="12" spans="1:2" x14ac:dyDescent="0.35">
      <c r="A12"/>
      <c r="B12"/>
    </row>
    <row r="13" spans="1:2" x14ac:dyDescent="0.35">
      <c r="A13"/>
      <c r="B13"/>
    </row>
    <row r="14" spans="1:2" x14ac:dyDescent="0.35">
      <c r="A14"/>
      <c r="B14"/>
    </row>
    <row r="15" spans="1:2" x14ac:dyDescent="0.35">
      <c r="A15"/>
      <c r="B15"/>
    </row>
    <row r="16" spans="1:2" x14ac:dyDescent="0.35">
      <c r="A16"/>
      <c r="B16"/>
    </row>
    <row r="17" spans="1:2" x14ac:dyDescent="0.35">
      <c r="A17"/>
      <c r="B17"/>
    </row>
    <row r="18" spans="1:2" x14ac:dyDescent="0.35">
      <c r="A18"/>
      <c r="B18"/>
    </row>
    <row r="19" spans="1:2" x14ac:dyDescent="0.35">
      <c r="A19"/>
      <c r="B19"/>
    </row>
    <row r="20" spans="1:2" x14ac:dyDescent="0.35">
      <c r="A20"/>
      <c r="B20"/>
    </row>
    <row r="21" spans="1:2" x14ac:dyDescent="0.35">
      <c r="A21"/>
      <c r="B21"/>
    </row>
    <row r="22" spans="1:2" x14ac:dyDescent="0.35">
      <c r="A22"/>
      <c r="B22"/>
    </row>
    <row r="23" spans="1:2" x14ac:dyDescent="0.35">
      <c r="A23"/>
      <c r="B23"/>
    </row>
    <row r="24" spans="1:2" x14ac:dyDescent="0.35">
      <c r="A24"/>
      <c r="B24"/>
    </row>
    <row r="25" spans="1:2" x14ac:dyDescent="0.35">
      <c r="A25"/>
      <c r="B25"/>
    </row>
    <row r="26" spans="1:2" x14ac:dyDescent="0.35">
      <c r="A26"/>
      <c r="B26"/>
    </row>
    <row r="27" spans="1:2" x14ac:dyDescent="0.35">
      <c r="A27"/>
      <c r="B27"/>
    </row>
    <row r="28" spans="1:2" x14ac:dyDescent="0.35">
      <c r="A28"/>
      <c r="B28"/>
    </row>
    <row r="29" spans="1:2" x14ac:dyDescent="0.35">
      <c r="A29"/>
      <c r="B29"/>
    </row>
    <row r="30" spans="1:2" x14ac:dyDescent="0.35">
      <c r="A30"/>
      <c r="B30"/>
    </row>
    <row r="31" spans="1:2" x14ac:dyDescent="0.35">
      <c r="A31"/>
      <c r="B31"/>
    </row>
    <row r="32" spans="1:2"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sheetData>
  <mergeCells count="1">
    <mergeCell ref="A1:B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11"/>
  <sheetViews>
    <sheetView workbookViewId="0">
      <selection activeCell="A2" sqref="A2"/>
    </sheetView>
  </sheetViews>
  <sheetFormatPr baseColWidth="10" defaultRowHeight="14.5" x14ac:dyDescent="0.35"/>
  <sheetData>
    <row r="1" spans="1:1" x14ac:dyDescent="0.35">
      <c r="A1" t="s">
        <v>2670</v>
      </c>
    </row>
    <row r="2" spans="1:1" x14ac:dyDescent="0.35">
      <c r="A2" s="193" t="s">
        <v>2660</v>
      </c>
    </row>
    <row r="3" spans="1:1" x14ac:dyDescent="0.35">
      <c r="A3" s="193" t="s">
        <v>2661</v>
      </c>
    </row>
    <row r="4" spans="1:1" x14ac:dyDescent="0.35">
      <c r="A4" s="193" t="s">
        <v>2662</v>
      </c>
    </row>
    <row r="5" spans="1:1" x14ac:dyDescent="0.35">
      <c r="A5" s="194" t="s">
        <v>2663</v>
      </c>
    </row>
    <row r="6" spans="1:1" x14ac:dyDescent="0.35">
      <c r="A6" s="193" t="s">
        <v>2664</v>
      </c>
    </row>
    <row r="7" spans="1:1" x14ac:dyDescent="0.35">
      <c r="A7" s="194" t="s">
        <v>2665</v>
      </c>
    </row>
    <row r="8" spans="1:1" x14ac:dyDescent="0.35">
      <c r="A8" s="193" t="s">
        <v>2666</v>
      </c>
    </row>
    <row r="9" spans="1:1" x14ac:dyDescent="0.35">
      <c r="A9" s="193" t="s">
        <v>2667</v>
      </c>
    </row>
    <row r="10" spans="1:1" x14ac:dyDescent="0.35">
      <c r="A10" s="194" t="s">
        <v>2668</v>
      </c>
    </row>
    <row r="11" spans="1:1" x14ac:dyDescent="0.35">
      <c r="A11" s="193" t="s">
        <v>2669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eación" ma:contentTypeID="0x010100F2576352EF1E2047810718AA502A502B060079F295C33EC5164F947AF9BBBFFC7831" ma:contentTypeVersion="8" ma:contentTypeDescription="" ma:contentTypeScope="" ma:versionID="d8574af3a078e7c6e554f7a0b42b8f45">
  <xsd:schema xmlns:xsd="http://www.w3.org/2001/XMLSchema" xmlns:xs="http://www.w3.org/2001/XMLSchema" xmlns:p="http://schemas.microsoft.com/office/2006/metadata/properties" xmlns:ns2="3bfbf733-a6c3-488d-a481-abc1b690c7db" xmlns:ns3="6a9730b5-b560-4b8f-81e5-dc95ab14b816" targetNamespace="http://schemas.microsoft.com/office/2006/metadata/properties" ma:root="true" ma:fieldsID="395137765292fa534307e79f116550f8" ns2:_="" ns3:_="">
    <xsd:import namespace="3bfbf733-a6c3-488d-a481-abc1b690c7db"/>
    <xsd:import namespace="6a9730b5-b560-4b8f-81e5-dc95ab14b816"/>
    <xsd:element name="properties">
      <xsd:complexType>
        <xsd:sequence>
          <xsd:element name="documentManagement">
            <xsd:complexType>
              <xsd:all>
                <xsd:element ref="ns2:_dlc_DocId" minOccurs="0"/>
                <xsd:element ref="ns2:_dlc_DocIdUrl" minOccurs="0"/>
                <xsd:element ref="ns2:_dlc_DocIdPersistId" minOccurs="0"/>
                <xsd:element ref="ns2:Año" minOccurs="0"/>
                <xsd:element ref="ns2:TaxCatchAll" minOccurs="0"/>
                <xsd:element ref="ns2:TaxCatchAllLabel" minOccurs="0"/>
                <xsd:element ref="ns2:obb0511176b0417c8b170613196040d4"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ño" ma:index="11" nillable="true" ma:displayName="Ano" ma:default="2016" ma:format="Dropdown" ma:internalName="A_x00f1_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restriction>
      </xsd:simpleType>
    </xsd:element>
    <xsd:element name="TaxCatchAll" ma:index="12" nillable="true" ma:displayName="Columna global de taxonomía" ma:hidden="true" ma:list="{6682e8e0-05c2-4d31-b076-6f2dc7a6ffaf}" ma:internalName="TaxCatchAll" ma:showField="CatchAllData"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umna global de taxonomía1" ma:hidden="true" ma:list="{6682e8e0-05c2-4d31-b076-6f2dc7a6ffaf}" ma:internalName="TaxCatchAllLabel" ma:readOnly="true" ma:showField="CatchAllDataLabel"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obb0511176b0417c8b170613196040d4" ma:index="14" nillable="true" ma:taxonomy="true" ma:internalName="obb0511176b0417c8b170613196040d4" ma:taxonomyFieldName="Tipo_x0020_de_x0020_informaci_x00f3_n_x0020_documento_x0020_o_x0020_proceso" ma:displayName="Tipo de información documento o proceso" ma:default="" ma:fieldId="{8bb05111-76b0-417c-8b17-0613196040d4}" ma:sspId="db7c8d2a-9a43-4318-8fc1-f38eea5fd839" ma:termSetId="6d28253f-3fd9-46c7-9dcb-886fa22ff1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9730b5-b560-4b8f-81e5-dc95ab14b816" elementFormDefault="qualified">
    <xsd:import namespace="http://schemas.microsoft.com/office/2006/documentManagement/types"/>
    <xsd:import namespace="http://schemas.microsoft.com/office/infopath/2007/PartnerControls"/>
    <xsd:element name="Orden" ma:index="16"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bfbf733-a6c3-488d-a481-abc1b690c7db"/>
    <Año xmlns="3bfbf733-a6c3-488d-a481-abc1b690c7db">2016</Año>
    <Orden xmlns="6a9730b5-b560-4b8f-81e5-dc95ab14b816" xsi:nil="true"/>
    <obb0511176b0417c8b170613196040d4 xmlns="3bfbf733-a6c3-488d-a481-abc1b690c7db">
      <Terms xmlns="http://schemas.microsoft.com/office/infopath/2007/PartnerControls"/>
    </obb0511176b0417c8b170613196040d4>
    <_dlc_DocId xmlns="3bfbf733-a6c3-488d-a481-abc1b690c7db">AVMXRNAJRR5T-1995372258-6</_dlc_DocId>
    <_dlc_DocIdUrl xmlns="3bfbf733-a6c3-488d-a481-abc1b690c7db">
      <Url>http://www.ins.gov.co/Transparencia/_layouts/15/DocIdRedir.aspx?ID=AVMXRNAJRR5T-1995372258-6</Url>
      <Description>AVMXRNAJRR5T-1995372258-6</Description>
    </_dlc_DocIdUrl>
  </documentManagement>
</p:properties>
</file>

<file path=customXml/itemProps1.xml><?xml version="1.0" encoding="utf-8"?>
<ds:datastoreItem xmlns:ds="http://schemas.openxmlformats.org/officeDocument/2006/customXml" ds:itemID="{7ECCE6D6-C774-44CB-AE76-DF16AF12DE3A}"/>
</file>

<file path=customXml/itemProps2.xml><?xml version="1.0" encoding="utf-8"?>
<ds:datastoreItem xmlns:ds="http://schemas.openxmlformats.org/officeDocument/2006/customXml" ds:itemID="{5E9ADE50-ADD1-4EB4-9893-00DC380F26A2}"/>
</file>

<file path=customXml/itemProps3.xml><?xml version="1.0" encoding="utf-8"?>
<ds:datastoreItem xmlns:ds="http://schemas.openxmlformats.org/officeDocument/2006/customXml" ds:itemID="{91A436FE-DC2A-4015-9E4D-1C2289D885DF}"/>
</file>

<file path=customXml/itemProps4.xml><?xml version="1.0" encoding="utf-8"?>
<ds:datastoreItem xmlns:ds="http://schemas.openxmlformats.org/officeDocument/2006/customXml" ds:itemID="{8A56CD4A-C81B-433A-AE47-EB735CBA80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Programas Presupuestales</vt:lpstr>
      <vt:lpstr>1. Principales Metas</vt:lpstr>
      <vt:lpstr>2. Ingresos</vt:lpstr>
      <vt:lpstr>2.1 Ingresos supuestos</vt:lpstr>
      <vt:lpstr>2.2 Tendencia Ingresos</vt:lpstr>
      <vt:lpstr>3. MGMP Sector</vt:lpstr>
      <vt:lpstr>3. Vig. Futuras</vt:lpstr>
      <vt:lpstr>3.1 V.F. Gráfica</vt:lpstr>
      <vt:lpstr>4. MGMP FTO. Sector</vt:lpstr>
      <vt:lpstr>4.1 MGMP FTO. Entidad</vt:lpstr>
      <vt:lpstr>4.2 MGMP FTO. Entidad</vt:lpstr>
      <vt:lpstr>5. Inversión</vt:lpstr>
      <vt:lpstr>5.1 Inversión Prog.</vt:lpstr>
      <vt:lpstr>5.2 Inversión Prog.</vt:lpstr>
      <vt:lpstr>6.1 Acuerdo de Paz FTO.</vt:lpstr>
      <vt:lpstr>6.1 Acuerdo de Paz Inversión</vt:lpstr>
      <vt:lpstr>6.2 Víctimas- Desplazados FUNC.</vt:lpstr>
      <vt:lpstr>6.2 Víctimas- Desplazados INV.</vt:lpstr>
      <vt:lpstr>6.3 Equidad Mujer Func.</vt:lpstr>
      <vt:lpstr>6.3 Equidad Mujer Inv.</vt:lpstr>
      <vt:lpstr>6.4 Indígenas_Func.</vt:lpstr>
      <vt:lpstr>6.4 Indígenas_Inv.</vt:lpstr>
      <vt:lpstr>6.4 Anexo_PND indígenas MPC</vt:lpstr>
      <vt:lpstr>6.4 Anexo_ indigenas CRIC</vt:lpstr>
      <vt:lpstr>6.5 NARP_Func.</vt:lpstr>
      <vt:lpstr>6.5 NARP_Inv.</vt:lpstr>
      <vt:lpstr>6.5 Anexo_PND NARP</vt:lpstr>
      <vt:lpstr>6.6 Rrom_Func.</vt:lpstr>
      <vt:lpstr>6.6 Rrom_Inv.</vt:lpstr>
      <vt:lpstr>6.6 Anexo_PND Rrom</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Lidia Yazmin Gonzalez Rojas</dc:creator>
  <cp:lastModifiedBy>Luis Antonio Ayala Ramirez</cp:lastModifiedBy>
  <dcterms:created xsi:type="dcterms:W3CDTF">2016-05-10T19:52:36Z</dcterms:created>
  <dcterms:modified xsi:type="dcterms:W3CDTF">2020-07-18T00:37:40Z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0x010100F2576352EF1E2047810718AA502A502B060079F295C33EC5164F947AF9BBBFFC7831</vt:lpwstr>
  </property>
  <property fmtid="{D5CDD505-2E9C-101B-9397-08002B2CF9AE}" pid="3" name="_dlc_DocIdItemGuid">
    <vt:lpwstr>6818d3ab-cec3-45b3-a1fb-33a65ba80031</vt:lpwstr>
  </property>
  <property fmtid="{D5CDD505-2E9C-101B-9397-08002B2CF9AE}" pid="4" name="Tipo de información documento o proceso">
    <vt:lpwstr/>
  </property>
</Properties>
</file>